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1780CFA4-209D-4426-82E5-642676601F08}" xr6:coauthVersionLast="44" xr6:coauthVersionMax="44" xr10:uidLastSave="{00000000-0000-0000-0000-000000000000}"/>
  <bookViews>
    <workbookView xWindow="810" yWindow="-120" windowWidth="28110" windowHeight="16440" xr2:uid="{00000000-000D-0000-FFFF-FFFF00000000}"/>
  </bookViews>
  <sheets>
    <sheet name="光学定数→分光反射率" sheetId="4" r:id="rId1"/>
    <sheet name="計算過程" sheetId="3" r:id="rId2"/>
  </sheets>
  <definedNames>
    <definedName name="solver_adj" localSheetId="1" hidden="1">計算過程!#REF!,計算過程!#REF!</definedName>
    <definedName name="solver_cvg" localSheetId="1" hidden="1">0.0001</definedName>
    <definedName name="solver_drv" localSheetId="1" hidden="1">2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lhs1" localSheetId="1" hidden="1">計算過程!#REF!</definedName>
    <definedName name="solver_lhs2" localSheetId="1" hidden="1">計算過程!#REF!</definedName>
    <definedName name="solver_lhs3" localSheetId="1" hidden="1">計算過程!#REF!</definedName>
    <definedName name="solver_lhs4" localSheetId="1" hidden="1">計算過程!#REF!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4</definedName>
    <definedName name="solver_nwt" localSheetId="1" hidden="1">1</definedName>
    <definedName name="solver_opt" localSheetId="1" hidden="1">計算過程!#REF!</definedName>
    <definedName name="solver_pre" localSheetId="1" hidden="1">0.000001</definedName>
    <definedName name="solver_rbv" localSheetId="1" hidden="1">2</definedName>
    <definedName name="solver_rel1" localSheetId="1" hidden="1">1</definedName>
    <definedName name="solver_rel2" localSheetId="1" hidden="1">1</definedName>
    <definedName name="solver_rel3" localSheetId="1" hidden="1">1</definedName>
    <definedName name="solver_rel4" localSheetId="1" hidden="1">1</definedName>
    <definedName name="solver_rhs1" localSheetId="1" hidden="1">計算過程!#REF!</definedName>
    <definedName name="solver_rhs2" localSheetId="1" hidden="1">計算過程!#REF!</definedName>
    <definedName name="solver_rhs3" localSheetId="1" hidden="1">計算過程!#REF!</definedName>
    <definedName name="solver_rhs4" localSheetId="1" hidden="1">計算過程!#REF!</definedName>
    <definedName name="solver_rlx" localSheetId="1" hidden="1">2</definedName>
    <definedName name="solver_rsd" localSheetId="1" hidden="1">0</definedName>
    <definedName name="solver_scl" localSheetId="1" hidden="1">2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2</definedName>
    <definedName name="solver_val" localSheetId="1" hidden="1">0</definedName>
    <definedName name="solver_ver" localSheetId="1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3" l="1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B129" i="3"/>
  <c r="D129" i="3" s="1"/>
  <c r="B128" i="3"/>
  <c r="D128" i="3" s="1"/>
  <c r="B127" i="3"/>
  <c r="D127" i="3" s="1"/>
  <c r="B126" i="3"/>
  <c r="D126" i="3" s="1"/>
  <c r="B125" i="3"/>
  <c r="D125" i="3" s="1"/>
  <c r="B124" i="3"/>
  <c r="D124" i="3" s="1"/>
  <c r="B123" i="3"/>
  <c r="D123" i="3" s="1"/>
  <c r="B122" i="3"/>
  <c r="D122" i="3" s="1"/>
  <c r="B121" i="3"/>
  <c r="D121" i="3" s="1"/>
  <c r="B120" i="3"/>
  <c r="D120" i="3" s="1"/>
  <c r="B119" i="3"/>
  <c r="D119" i="3" s="1"/>
  <c r="B118" i="3"/>
  <c r="D118" i="3" s="1"/>
  <c r="B117" i="3"/>
  <c r="D117" i="3" s="1"/>
  <c r="B116" i="3"/>
  <c r="D116" i="3" s="1"/>
  <c r="B115" i="3"/>
  <c r="D115" i="3" s="1"/>
  <c r="B114" i="3"/>
  <c r="D114" i="3" s="1"/>
  <c r="B113" i="3"/>
  <c r="D113" i="3" s="1"/>
  <c r="B112" i="3"/>
  <c r="D112" i="3" s="1"/>
  <c r="B111" i="3"/>
  <c r="D111" i="3" s="1"/>
  <c r="B110" i="3"/>
  <c r="D110" i="3" s="1"/>
  <c r="B109" i="3"/>
  <c r="D109" i="3" s="1"/>
  <c r="B108" i="3"/>
  <c r="D108" i="3" s="1"/>
  <c r="B107" i="3"/>
  <c r="D107" i="3" s="1"/>
  <c r="B106" i="3"/>
  <c r="D106" i="3" s="1"/>
  <c r="B105" i="3"/>
  <c r="D105" i="3" s="1"/>
  <c r="B104" i="3"/>
  <c r="D104" i="3" s="1"/>
  <c r="B103" i="3"/>
  <c r="D103" i="3" s="1"/>
  <c r="B102" i="3"/>
  <c r="D102" i="3" s="1"/>
  <c r="B101" i="3"/>
  <c r="D101" i="3" s="1"/>
  <c r="B100" i="3"/>
  <c r="D100" i="3" s="1"/>
  <c r="B99" i="3"/>
  <c r="D99" i="3" s="1"/>
  <c r="B98" i="3"/>
  <c r="D98" i="3" s="1"/>
  <c r="B97" i="3"/>
  <c r="D97" i="3" s="1"/>
  <c r="B96" i="3"/>
  <c r="D96" i="3" s="1"/>
  <c r="B95" i="3"/>
  <c r="D95" i="3" s="1"/>
  <c r="B94" i="3"/>
  <c r="D94" i="3" s="1"/>
  <c r="B93" i="3"/>
  <c r="D93" i="3" s="1"/>
  <c r="B92" i="3"/>
  <c r="D92" i="3" s="1"/>
  <c r="B91" i="3"/>
  <c r="D91" i="3" s="1"/>
  <c r="B90" i="3"/>
  <c r="D90" i="3" s="1"/>
  <c r="B89" i="3"/>
  <c r="D89" i="3" s="1"/>
  <c r="B88" i="3"/>
  <c r="D88" i="3" s="1"/>
  <c r="B87" i="3"/>
  <c r="D87" i="3" s="1"/>
  <c r="B86" i="3"/>
  <c r="D86" i="3" s="1"/>
  <c r="B85" i="3"/>
  <c r="D85" i="3" s="1"/>
  <c r="B84" i="3"/>
  <c r="D84" i="3" s="1"/>
  <c r="B83" i="3"/>
  <c r="D83" i="3" s="1"/>
  <c r="B82" i="3"/>
  <c r="D82" i="3" s="1"/>
  <c r="B81" i="3"/>
  <c r="D81" i="3" s="1"/>
  <c r="B80" i="3"/>
  <c r="D80" i="3" s="1"/>
  <c r="B79" i="3"/>
  <c r="D79" i="3" s="1"/>
  <c r="B78" i="3"/>
  <c r="D78" i="3" s="1"/>
  <c r="B77" i="3"/>
  <c r="D77" i="3" s="1"/>
  <c r="B76" i="3"/>
  <c r="D76" i="3" s="1"/>
  <c r="B75" i="3"/>
  <c r="D75" i="3" s="1"/>
  <c r="B74" i="3"/>
  <c r="D74" i="3" s="1"/>
  <c r="B73" i="3"/>
  <c r="D73" i="3" s="1"/>
  <c r="B72" i="3"/>
  <c r="D72" i="3" s="1"/>
  <c r="B71" i="3"/>
  <c r="D71" i="3" s="1"/>
  <c r="B70" i="3"/>
  <c r="D70" i="3" s="1"/>
  <c r="B69" i="3"/>
  <c r="D69" i="3" s="1"/>
  <c r="B68" i="3"/>
  <c r="D68" i="3" s="1"/>
  <c r="B67" i="3"/>
  <c r="D67" i="3" s="1"/>
  <c r="B66" i="3"/>
  <c r="D66" i="3" s="1"/>
  <c r="B65" i="3"/>
  <c r="D65" i="3" s="1"/>
  <c r="B64" i="3"/>
  <c r="D64" i="3" s="1"/>
  <c r="B63" i="3"/>
  <c r="D63" i="3" s="1"/>
  <c r="B62" i="3"/>
  <c r="D62" i="3" s="1"/>
  <c r="B61" i="3"/>
  <c r="D61" i="3" s="1"/>
  <c r="B60" i="3"/>
  <c r="D60" i="3" s="1"/>
  <c r="B59" i="3"/>
  <c r="D59" i="3" s="1"/>
  <c r="B58" i="3"/>
  <c r="D58" i="3" s="1"/>
  <c r="B57" i="3"/>
  <c r="D57" i="3" s="1"/>
  <c r="B56" i="3"/>
  <c r="D56" i="3" s="1"/>
  <c r="B55" i="3"/>
  <c r="D55" i="3" s="1"/>
  <c r="B54" i="3"/>
  <c r="D54" i="3" s="1"/>
  <c r="B53" i="3"/>
  <c r="D53" i="3" s="1"/>
  <c r="B52" i="3"/>
  <c r="D52" i="3" s="1"/>
  <c r="B51" i="3"/>
  <c r="D51" i="3" s="1"/>
  <c r="B50" i="3"/>
  <c r="D50" i="3" s="1"/>
  <c r="B49" i="3"/>
  <c r="D49" i="3" s="1"/>
  <c r="B48" i="3"/>
  <c r="D48" i="3" s="1"/>
  <c r="B47" i="3"/>
  <c r="D47" i="3" s="1"/>
  <c r="B46" i="3"/>
  <c r="D46" i="3" s="1"/>
  <c r="B45" i="3"/>
  <c r="D45" i="3" s="1"/>
  <c r="B44" i="3"/>
  <c r="D44" i="3" s="1"/>
  <c r="B43" i="3"/>
  <c r="D43" i="3" s="1"/>
  <c r="B42" i="3"/>
  <c r="D42" i="3" s="1"/>
  <c r="B41" i="3"/>
  <c r="D41" i="3" s="1"/>
  <c r="B40" i="3"/>
  <c r="D40" i="3" s="1"/>
  <c r="B39" i="3"/>
  <c r="D39" i="3" s="1"/>
  <c r="B38" i="3"/>
  <c r="D38" i="3" s="1"/>
  <c r="B37" i="3"/>
  <c r="D37" i="3" s="1"/>
  <c r="B36" i="3"/>
  <c r="D36" i="3" s="1"/>
  <c r="B35" i="3"/>
  <c r="D35" i="3" s="1"/>
  <c r="B34" i="3"/>
  <c r="D34" i="3" s="1"/>
  <c r="B33" i="3"/>
  <c r="D33" i="3" s="1"/>
  <c r="B32" i="3"/>
  <c r="D32" i="3" s="1"/>
  <c r="B31" i="3"/>
  <c r="D31" i="3" s="1"/>
  <c r="B30" i="3"/>
  <c r="D30" i="3" s="1"/>
  <c r="B29" i="3"/>
  <c r="D29" i="3" s="1"/>
  <c r="B28" i="3"/>
  <c r="D28" i="3" s="1"/>
  <c r="B27" i="3"/>
  <c r="D27" i="3" s="1"/>
  <c r="B26" i="3"/>
  <c r="D26" i="3" s="1"/>
  <c r="B25" i="3"/>
  <c r="D25" i="3" s="1"/>
  <c r="B24" i="3"/>
  <c r="D24" i="3" s="1"/>
  <c r="B23" i="3"/>
  <c r="D23" i="3" s="1"/>
  <c r="B22" i="3"/>
  <c r="D22" i="3" s="1"/>
  <c r="B21" i="3"/>
  <c r="D21" i="3" s="1"/>
  <c r="B20" i="3"/>
  <c r="D20" i="3" s="1"/>
  <c r="B19" i="3"/>
  <c r="D19" i="3" s="1"/>
  <c r="B18" i="3"/>
  <c r="D18" i="3" s="1"/>
  <c r="B17" i="3"/>
  <c r="D17" i="3" s="1"/>
  <c r="B16" i="3"/>
  <c r="D16" i="3" s="1"/>
  <c r="B15" i="3"/>
  <c r="D15" i="3" s="1"/>
  <c r="B14" i="3"/>
  <c r="D14" i="3" s="1"/>
  <c r="B13" i="3"/>
  <c r="D13" i="3" s="1"/>
  <c r="B12" i="3"/>
  <c r="D12" i="3" s="1"/>
  <c r="B11" i="3"/>
  <c r="D11" i="3" s="1"/>
  <c r="B10" i="3"/>
  <c r="D10" i="3" s="1"/>
  <c r="B9" i="3"/>
  <c r="D9" i="3" s="1"/>
  <c r="B8" i="3"/>
  <c r="D8" i="3" s="1"/>
  <c r="B7" i="3"/>
  <c r="D7" i="3" s="1"/>
  <c r="B6" i="3"/>
  <c r="D6" i="3" s="1"/>
  <c r="B5" i="3"/>
  <c r="D5" i="3" s="1"/>
  <c r="B2" i="3"/>
  <c r="B1" i="3"/>
  <c r="F17" i="3" l="1"/>
  <c r="I17" i="3" s="1"/>
  <c r="E84" i="3"/>
  <c r="H84" i="3" s="1"/>
  <c r="F50" i="3"/>
  <c r="I50" i="3" s="1"/>
  <c r="F21" i="3"/>
  <c r="I21" i="3" s="1"/>
  <c r="E51" i="3"/>
  <c r="H51" i="3" s="1"/>
  <c r="F129" i="3"/>
  <c r="I129" i="3" s="1"/>
  <c r="F67" i="3"/>
  <c r="I67" i="3" s="1"/>
  <c r="F69" i="3"/>
  <c r="I69" i="3" s="1"/>
  <c r="F99" i="3"/>
  <c r="I99" i="3" s="1"/>
  <c r="F115" i="3"/>
  <c r="I115" i="3" s="1"/>
  <c r="F19" i="3"/>
  <c r="I19" i="3" s="1"/>
  <c r="F5" i="3"/>
  <c r="I5" i="3" s="1"/>
  <c r="F88" i="3"/>
  <c r="I88" i="3" s="1"/>
  <c r="F117" i="3"/>
  <c r="I117" i="3" s="1"/>
  <c r="F104" i="3"/>
  <c r="I104" i="3" s="1"/>
  <c r="F49" i="3"/>
  <c r="I49" i="3" s="1"/>
  <c r="F120" i="3"/>
  <c r="I120" i="3" s="1"/>
  <c r="E66" i="3"/>
  <c r="H66" i="3" s="1"/>
  <c r="F82" i="3"/>
  <c r="I82" i="3" s="1"/>
  <c r="F83" i="3"/>
  <c r="I83" i="3" s="1"/>
  <c r="F97" i="3"/>
  <c r="I97" i="3" s="1"/>
  <c r="E100" i="3"/>
  <c r="H100" i="3" s="1"/>
  <c r="F100" i="3"/>
  <c r="I100" i="3" s="1"/>
  <c r="E116" i="3"/>
  <c r="H116" i="3" s="1"/>
  <c r="F116" i="3"/>
  <c r="I116" i="3" s="1"/>
  <c r="E36" i="3"/>
  <c r="H36" i="3" s="1"/>
  <c r="F36" i="3"/>
  <c r="I36" i="3" s="1"/>
  <c r="F81" i="3"/>
  <c r="I81" i="3" s="1"/>
  <c r="E81" i="3"/>
  <c r="H81" i="3" s="1"/>
  <c r="E68" i="3"/>
  <c r="H68" i="3" s="1"/>
  <c r="F68" i="3"/>
  <c r="I68" i="3" s="1"/>
  <c r="E113" i="3"/>
  <c r="H113" i="3" s="1"/>
  <c r="F51" i="3"/>
  <c r="I51" i="3" s="1"/>
  <c r="F84" i="3"/>
  <c r="I84" i="3" s="1"/>
  <c r="J84" i="3" s="1"/>
  <c r="L83" i="4" s="1"/>
  <c r="F18" i="3"/>
  <c r="I18" i="3" s="1"/>
  <c r="F98" i="3"/>
  <c r="I98" i="3" s="1"/>
  <c r="F85" i="3"/>
  <c r="I85" i="3" s="1"/>
  <c r="E97" i="3"/>
  <c r="H97" i="3" s="1"/>
  <c r="E52" i="3"/>
  <c r="H52" i="3" s="1"/>
  <c r="F52" i="3"/>
  <c r="I52" i="3" s="1"/>
  <c r="F33" i="3"/>
  <c r="I33" i="3" s="1"/>
  <c r="F53" i="3"/>
  <c r="I53" i="3" s="1"/>
  <c r="F65" i="3"/>
  <c r="I65" i="3" s="1"/>
  <c r="E20" i="3"/>
  <c r="H20" i="3" s="1"/>
  <c r="F20" i="3"/>
  <c r="I20" i="3" s="1"/>
  <c r="F113" i="3"/>
  <c r="I113" i="3" s="1"/>
  <c r="F34" i="3"/>
  <c r="I34" i="3" s="1"/>
  <c r="F101" i="3"/>
  <c r="I101" i="3" s="1"/>
  <c r="F114" i="3"/>
  <c r="I114" i="3" s="1"/>
  <c r="F35" i="3"/>
  <c r="I35" i="3" s="1"/>
  <c r="F37" i="3"/>
  <c r="I37" i="3" s="1"/>
  <c r="F28" i="3"/>
  <c r="I28" i="3" s="1"/>
  <c r="E28" i="3"/>
  <c r="H28" i="3" s="1"/>
  <c r="E38" i="3"/>
  <c r="H38" i="3" s="1"/>
  <c r="F38" i="3"/>
  <c r="I38" i="3" s="1"/>
  <c r="F63" i="3"/>
  <c r="I63" i="3" s="1"/>
  <c r="E63" i="3"/>
  <c r="H63" i="3" s="1"/>
  <c r="F73" i="3"/>
  <c r="I73" i="3" s="1"/>
  <c r="E73" i="3"/>
  <c r="H73" i="3" s="1"/>
  <c r="F106" i="3"/>
  <c r="I106" i="3" s="1"/>
  <c r="E106" i="3"/>
  <c r="H106" i="3" s="1"/>
  <c r="F39" i="3"/>
  <c r="I39" i="3" s="1"/>
  <c r="E39" i="3"/>
  <c r="H39" i="3" s="1"/>
  <c r="F64" i="3"/>
  <c r="I64" i="3" s="1"/>
  <c r="E64" i="3"/>
  <c r="H64" i="3" s="1"/>
  <c r="F74" i="3"/>
  <c r="I74" i="3" s="1"/>
  <c r="E74" i="3"/>
  <c r="H74" i="3" s="1"/>
  <c r="E107" i="3"/>
  <c r="H107" i="3" s="1"/>
  <c r="F107" i="3"/>
  <c r="I107" i="3" s="1"/>
  <c r="F30" i="3"/>
  <c r="I30" i="3" s="1"/>
  <c r="E30" i="3"/>
  <c r="H30" i="3" s="1"/>
  <c r="F40" i="3"/>
  <c r="I40" i="3" s="1"/>
  <c r="E40" i="3"/>
  <c r="H40" i="3" s="1"/>
  <c r="E75" i="3"/>
  <c r="H75" i="3" s="1"/>
  <c r="F75" i="3"/>
  <c r="I75" i="3" s="1"/>
  <c r="F108" i="3"/>
  <c r="I108" i="3" s="1"/>
  <c r="E108" i="3"/>
  <c r="H108" i="3" s="1"/>
  <c r="F118" i="3"/>
  <c r="I118" i="3" s="1"/>
  <c r="E118" i="3"/>
  <c r="H118" i="3" s="1"/>
  <c r="F76" i="3"/>
  <c r="I76" i="3" s="1"/>
  <c r="E76" i="3"/>
  <c r="H76" i="3" s="1"/>
  <c r="E109" i="3"/>
  <c r="H109" i="3" s="1"/>
  <c r="F109" i="3"/>
  <c r="I109" i="3" s="1"/>
  <c r="F119" i="3"/>
  <c r="I119" i="3" s="1"/>
  <c r="E119" i="3"/>
  <c r="H119" i="3" s="1"/>
  <c r="F6" i="3"/>
  <c r="I6" i="3" s="1"/>
  <c r="E6" i="3"/>
  <c r="H6" i="3" s="1"/>
  <c r="F32" i="3"/>
  <c r="I32" i="3" s="1"/>
  <c r="E32" i="3"/>
  <c r="H32" i="3" s="1"/>
  <c r="F42" i="3"/>
  <c r="I42" i="3" s="1"/>
  <c r="E42" i="3"/>
  <c r="H42" i="3" s="1"/>
  <c r="E77" i="3"/>
  <c r="H77" i="3" s="1"/>
  <c r="F77" i="3"/>
  <c r="I77" i="3" s="1"/>
  <c r="F86" i="3"/>
  <c r="I86" i="3" s="1"/>
  <c r="E86" i="3"/>
  <c r="H86" i="3" s="1"/>
  <c r="F110" i="3"/>
  <c r="I110" i="3" s="1"/>
  <c r="E110" i="3"/>
  <c r="H110" i="3" s="1"/>
  <c r="F31" i="3"/>
  <c r="I31" i="3" s="1"/>
  <c r="E31" i="3"/>
  <c r="H31" i="3" s="1"/>
  <c r="F43" i="3"/>
  <c r="I43" i="3" s="1"/>
  <c r="E43" i="3"/>
  <c r="H43" i="3" s="1"/>
  <c r="F111" i="3"/>
  <c r="I111" i="3" s="1"/>
  <c r="E111" i="3"/>
  <c r="H111" i="3" s="1"/>
  <c r="F44" i="3"/>
  <c r="I44" i="3" s="1"/>
  <c r="E44" i="3"/>
  <c r="H44" i="3" s="1"/>
  <c r="F79" i="3"/>
  <c r="I79" i="3" s="1"/>
  <c r="E79" i="3"/>
  <c r="H79" i="3" s="1"/>
  <c r="F112" i="3"/>
  <c r="I112" i="3" s="1"/>
  <c r="E112" i="3"/>
  <c r="H112" i="3" s="1"/>
  <c r="F121" i="3"/>
  <c r="I121" i="3" s="1"/>
  <c r="E121" i="3"/>
  <c r="H121" i="3" s="1"/>
  <c r="F80" i="3"/>
  <c r="I80" i="3" s="1"/>
  <c r="E80" i="3"/>
  <c r="H80" i="3" s="1"/>
  <c r="F122" i="3"/>
  <c r="I122" i="3" s="1"/>
  <c r="E122" i="3"/>
  <c r="H122" i="3" s="1"/>
  <c r="F14" i="3"/>
  <c r="I14" i="3" s="1"/>
  <c r="E14" i="3"/>
  <c r="H14" i="3" s="1"/>
  <c r="F26" i="3"/>
  <c r="I26" i="3" s="1"/>
  <c r="E26" i="3"/>
  <c r="H26" i="3" s="1"/>
  <c r="F29" i="3"/>
  <c r="I29" i="3" s="1"/>
  <c r="E29" i="3"/>
  <c r="H29" i="3" s="1"/>
  <c r="F41" i="3"/>
  <c r="I41" i="3" s="1"/>
  <c r="E41" i="3"/>
  <c r="H41" i="3" s="1"/>
  <c r="F78" i="3"/>
  <c r="I78" i="3" s="1"/>
  <c r="E78" i="3"/>
  <c r="H78" i="3" s="1"/>
  <c r="F8" i="3"/>
  <c r="I8" i="3" s="1"/>
  <c r="E8" i="3"/>
  <c r="H8" i="3" s="1"/>
  <c r="F9" i="3"/>
  <c r="I9" i="3" s="1"/>
  <c r="E9" i="3"/>
  <c r="H9" i="3" s="1"/>
  <c r="F45" i="3"/>
  <c r="I45" i="3" s="1"/>
  <c r="E45" i="3"/>
  <c r="H45" i="3" s="1"/>
  <c r="E54" i="3"/>
  <c r="H54" i="3" s="1"/>
  <c r="F54" i="3"/>
  <c r="I54" i="3" s="1"/>
  <c r="F10" i="3"/>
  <c r="I10" i="3" s="1"/>
  <c r="E10" i="3"/>
  <c r="H10" i="3" s="1"/>
  <c r="F46" i="3"/>
  <c r="I46" i="3" s="1"/>
  <c r="E46" i="3"/>
  <c r="H46" i="3" s="1"/>
  <c r="F55" i="3"/>
  <c r="I55" i="3" s="1"/>
  <c r="E55" i="3"/>
  <c r="H55" i="3" s="1"/>
  <c r="F89" i="3"/>
  <c r="I89" i="3" s="1"/>
  <c r="E89" i="3"/>
  <c r="H89" i="3" s="1"/>
  <c r="E123" i="3"/>
  <c r="H123" i="3" s="1"/>
  <c r="F123" i="3"/>
  <c r="I123" i="3" s="1"/>
  <c r="F16" i="3"/>
  <c r="I16" i="3" s="1"/>
  <c r="E16" i="3"/>
  <c r="H16" i="3" s="1"/>
  <c r="F47" i="3"/>
  <c r="I47" i="3" s="1"/>
  <c r="E47" i="3"/>
  <c r="H47" i="3" s="1"/>
  <c r="F56" i="3"/>
  <c r="I56" i="3" s="1"/>
  <c r="E56" i="3"/>
  <c r="H56" i="3" s="1"/>
  <c r="F90" i="3"/>
  <c r="I90" i="3" s="1"/>
  <c r="E90" i="3"/>
  <c r="H90" i="3" s="1"/>
  <c r="F124" i="3"/>
  <c r="I124" i="3" s="1"/>
  <c r="E124" i="3"/>
  <c r="H124" i="3" s="1"/>
  <c r="F7" i="3"/>
  <c r="I7" i="3" s="1"/>
  <c r="E7" i="3"/>
  <c r="H7" i="3" s="1"/>
  <c r="F87" i="3"/>
  <c r="I87" i="3" s="1"/>
  <c r="E87" i="3"/>
  <c r="H87" i="3" s="1"/>
  <c r="E11" i="3"/>
  <c r="H11" i="3" s="1"/>
  <c r="F11" i="3"/>
  <c r="I11" i="3" s="1"/>
  <c r="F48" i="3"/>
  <c r="I48" i="3" s="1"/>
  <c r="E48" i="3"/>
  <c r="H48" i="3" s="1"/>
  <c r="F57" i="3"/>
  <c r="I57" i="3" s="1"/>
  <c r="E57" i="3"/>
  <c r="H57" i="3" s="1"/>
  <c r="J81" i="3"/>
  <c r="L80" i="4" s="1"/>
  <c r="E91" i="3"/>
  <c r="H91" i="3" s="1"/>
  <c r="F91" i="3"/>
  <c r="I91" i="3" s="1"/>
  <c r="E125" i="3"/>
  <c r="H125" i="3" s="1"/>
  <c r="F125" i="3"/>
  <c r="I125" i="3" s="1"/>
  <c r="F24" i="3"/>
  <c r="I24" i="3" s="1"/>
  <c r="E24" i="3"/>
  <c r="H24" i="3" s="1"/>
  <c r="F12" i="3"/>
  <c r="I12" i="3" s="1"/>
  <c r="E12" i="3"/>
  <c r="H12" i="3" s="1"/>
  <c r="F22" i="3"/>
  <c r="I22" i="3" s="1"/>
  <c r="E22" i="3"/>
  <c r="H22" i="3" s="1"/>
  <c r="E13" i="3"/>
  <c r="H13" i="3" s="1"/>
  <c r="F13" i="3"/>
  <c r="I13" i="3" s="1"/>
  <c r="F23" i="3"/>
  <c r="I23" i="3" s="1"/>
  <c r="E23" i="3"/>
  <c r="H23" i="3" s="1"/>
  <c r="F58" i="3"/>
  <c r="I58" i="3" s="1"/>
  <c r="E58" i="3"/>
  <c r="H58" i="3" s="1"/>
  <c r="F92" i="3"/>
  <c r="I92" i="3" s="1"/>
  <c r="E92" i="3"/>
  <c r="H92" i="3" s="1"/>
  <c r="F102" i="3"/>
  <c r="I102" i="3" s="1"/>
  <c r="E102" i="3"/>
  <c r="H102" i="3" s="1"/>
  <c r="F126" i="3"/>
  <c r="I126" i="3" s="1"/>
  <c r="E126" i="3"/>
  <c r="H126" i="3" s="1"/>
  <c r="E59" i="3"/>
  <c r="H59" i="3" s="1"/>
  <c r="F59" i="3"/>
  <c r="I59" i="3" s="1"/>
  <c r="F103" i="3"/>
  <c r="I103" i="3" s="1"/>
  <c r="E103" i="3"/>
  <c r="H103" i="3" s="1"/>
  <c r="F127" i="3"/>
  <c r="I127" i="3" s="1"/>
  <c r="E127" i="3"/>
  <c r="H127" i="3" s="1"/>
  <c r="E93" i="3"/>
  <c r="H93" i="3" s="1"/>
  <c r="F93" i="3"/>
  <c r="I93" i="3" s="1"/>
  <c r="F15" i="3"/>
  <c r="I15" i="3" s="1"/>
  <c r="E15" i="3"/>
  <c r="H15" i="3" s="1"/>
  <c r="E25" i="3"/>
  <c r="H25" i="3" s="1"/>
  <c r="F25" i="3"/>
  <c r="I25" i="3" s="1"/>
  <c r="F60" i="3"/>
  <c r="I60" i="3" s="1"/>
  <c r="E60" i="3"/>
  <c r="H60" i="3" s="1"/>
  <c r="F70" i="3"/>
  <c r="I70" i="3" s="1"/>
  <c r="E70" i="3"/>
  <c r="H70" i="3" s="1"/>
  <c r="F94" i="3"/>
  <c r="I94" i="3" s="1"/>
  <c r="E94" i="3"/>
  <c r="H94" i="3" s="1"/>
  <c r="F128" i="3"/>
  <c r="I128" i="3" s="1"/>
  <c r="E128" i="3"/>
  <c r="H128" i="3" s="1"/>
  <c r="F61" i="3"/>
  <c r="I61" i="3" s="1"/>
  <c r="E61" i="3"/>
  <c r="H61" i="3" s="1"/>
  <c r="F71" i="3"/>
  <c r="I71" i="3" s="1"/>
  <c r="E71" i="3"/>
  <c r="H71" i="3" s="1"/>
  <c r="F95" i="3"/>
  <c r="I95" i="3" s="1"/>
  <c r="E95" i="3"/>
  <c r="H95" i="3" s="1"/>
  <c r="F27" i="3"/>
  <c r="I27" i="3" s="1"/>
  <c r="E27" i="3"/>
  <c r="H27" i="3" s="1"/>
  <c r="F62" i="3"/>
  <c r="I62" i="3" s="1"/>
  <c r="E62" i="3"/>
  <c r="H62" i="3" s="1"/>
  <c r="F72" i="3"/>
  <c r="I72" i="3" s="1"/>
  <c r="E72" i="3"/>
  <c r="H72" i="3" s="1"/>
  <c r="F96" i="3"/>
  <c r="I96" i="3" s="1"/>
  <c r="E96" i="3"/>
  <c r="H96" i="3" s="1"/>
  <c r="F105" i="3"/>
  <c r="I105" i="3" s="1"/>
  <c r="E105" i="3"/>
  <c r="H105" i="3" s="1"/>
  <c r="E18" i="3"/>
  <c r="H18" i="3" s="1"/>
  <c r="J18" i="3" s="1"/>
  <c r="L17" i="4" s="1"/>
  <c r="E34" i="3"/>
  <c r="H34" i="3" s="1"/>
  <c r="E82" i="3"/>
  <c r="H82" i="3" s="1"/>
  <c r="J82" i="3" s="1"/>
  <c r="L81" i="4" s="1"/>
  <c r="E98" i="3"/>
  <c r="H98" i="3" s="1"/>
  <c r="J98" i="3" s="1"/>
  <c r="L97" i="4" s="1"/>
  <c r="E114" i="3"/>
  <c r="H114" i="3" s="1"/>
  <c r="J114" i="3" s="1"/>
  <c r="L113" i="4" s="1"/>
  <c r="F66" i="3"/>
  <c r="I66" i="3" s="1"/>
  <c r="J66" i="3" s="1"/>
  <c r="L65" i="4" s="1"/>
  <c r="E50" i="3"/>
  <c r="H50" i="3" s="1"/>
  <c r="J50" i="3" s="1"/>
  <c r="L49" i="4" s="1"/>
  <c r="E5" i="3"/>
  <c r="H5" i="3" s="1"/>
  <c r="J5" i="3" s="1"/>
  <c r="L4" i="4" s="1"/>
  <c r="E21" i="3"/>
  <c r="H21" i="3" s="1"/>
  <c r="J21" i="3" s="1"/>
  <c r="L20" i="4" s="1"/>
  <c r="E37" i="3"/>
  <c r="H37" i="3" s="1"/>
  <c r="J37" i="3" s="1"/>
  <c r="L36" i="4" s="1"/>
  <c r="E53" i="3"/>
  <c r="H53" i="3" s="1"/>
  <c r="J53" i="3" s="1"/>
  <c r="L52" i="4" s="1"/>
  <c r="E69" i="3"/>
  <c r="H69" i="3" s="1"/>
  <c r="J69" i="3" s="1"/>
  <c r="L68" i="4" s="1"/>
  <c r="E85" i="3"/>
  <c r="H85" i="3" s="1"/>
  <c r="J85" i="3" s="1"/>
  <c r="L84" i="4" s="1"/>
  <c r="E101" i="3"/>
  <c r="H101" i="3" s="1"/>
  <c r="E117" i="3"/>
  <c r="H117" i="3" s="1"/>
  <c r="J117" i="3" s="1"/>
  <c r="L116" i="4" s="1"/>
  <c r="E19" i="3"/>
  <c r="H19" i="3" s="1"/>
  <c r="J19" i="3" s="1"/>
  <c r="L18" i="4" s="1"/>
  <c r="E35" i="3"/>
  <c r="H35" i="3" s="1"/>
  <c r="J35" i="3" s="1"/>
  <c r="L34" i="4" s="1"/>
  <c r="E67" i="3"/>
  <c r="H67" i="3" s="1"/>
  <c r="J67" i="3" s="1"/>
  <c r="L66" i="4" s="1"/>
  <c r="E83" i="3"/>
  <c r="H83" i="3" s="1"/>
  <c r="J83" i="3" s="1"/>
  <c r="L82" i="4" s="1"/>
  <c r="E99" i="3"/>
  <c r="H99" i="3" s="1"/>
  <c r="J99" i="3" s="1"/>
  <c r="L98" i="4" s="1"/>
  <c r="E115" i="3"/>
  <c r="H115" i="3" s="1"/>
  <c r="J115" i="3" s="1"/>
  <c r="L114" i="4" s="1"/>
  <c r="E33" i="3"/>
  <c r="H33" i="3" s="1"/>
  <c r="J33" i="3" s="1"/>
  <c r="L32" i="4" s="1"/>
  <c r="E129" i="3"/>
  <c r="H129" i="3" s="1"/>
  <c r="J129" i="3" s="1"/>
  <c r="L128" i="4" s="1"/>
  <c r="E17" i="3"/>
  <c r="H17" i="3" s="1"/>
  <c r="J17" i="3" s="1"/>
  <c r="L16" i="4" s="1"/>
  <c r="E49" i="3"/>
  <c r="H49" i="3" s="1"/>
  <c r="E88" i="3"/>
  <c r="H88" i="3" s="1"/>
  <c r="J88" i="3" s="1"/>
  <c r="L87" i="4" s="1"/>
  <c r="E104" i="3"/>
  <c r="H104" i="3" s="1"/>
  <c r="E120" i="3"/>
  <c r="H120" i="3" s="1"/>
  <c r="J120" i="3" s="1"/>
  <c r="L119" i="4" s="1"/>
  <c r="E65" i="3"/>
  <c r="H65" i="3" s="1"/>
  <c r="J65" i="3" s="1"/>
  <c r="L64" i="4" s="1"/>
  <c r="J7" i="3" l="1"/>
  <c r="L6" i="4" s="1"/>
  <c r="J55" i="3"/>
  <c r="L54" i="4" s="1"/>
  <c r="J49" i="3"/>
  <c r="L48" i="4" s="1"/>
  <c r="J93" i="3"/>
  <c r="L92" i="4" s="1"/>
  <c r="J51" i="3"/>
  <c r="L50" i="4" s="1"/>
  <c r="J57" i="3"/>
  <c r="L56" i="4" s="1"/>
  <c r="J47" i="3"/>
  <c r="L46" i="4" s="1"/>
  <c r="J28" i="3"/>
  <c r="L27" i="4" s="1"/>
  <c r="J34" i="3"/>
  <c r="L33" i="4" s="1"/>
  <c r="J104" i="3"/>
  <c r="L103" i="4" s="1"/>
  <c r="J97" i="3"/>
  <c r="L96" i="4" s="1"/>
  <c r="J105" i="3"/>
  <c r="L104" i="4" s="1"/>
  <c r="J101" i="3"/>
  <c r="L100" i="4" s="1"/>
  <c r="J121" i="3"/>
  <c r="L120" i="4" s="1"/>
  <c r="J86" i="3"/>
  <c r="L85" i="4" s="1"/>
  <c r="J128" i="3"/>
  <c r="L127" i="4" s="1"/>
  <c r="J116" i="3"/>
  <c r="L115" i="4" s="1"/>
  <c r="J45" i="3"/>
  <c r="L44" i="4" s="1"/>
  <c r="J31" i="3"/>
  <c r="L30" i="4" s="1"/>
  <c r="J74" i="3"/>
  <c r="L73" i="4" s="1"/>
  <c r="J118" i="3"/>
  <c r="L117" i="4" s="1"/>
  <c r="J113" i="3"/>
  <c r="L112" i="4" s="1"/>
  <c r="J59" i="3"/>
  <c r="L58" i="4" s="1"/>
  <c r="J124" i="3"/>
  <c r="L123" i="4" s="1"/>
  <c r="J46" i="3"/>
  <c r="L45" i="4" s="1"/>
  <c r="J29" i="3"/>
  <c r="L28" i="4" s="1"/>
  <c r="J44" i="3"/>
  <c r="L43" i="4" s="1"/>
  <c r="J32" i="3"/>
  <c r="L31" i="4" s="1"/>
  <c r="J111" i="3"/>
  <c r="L110" i="4" s="1"/>
  <c r="J6" i="3"/>
  <c r="L5" i="4" s="1"/>
  <c r="J30" i="3"/>
  <c r="L29" i="4" s="1"/>
  <c r="J48" i="3"/>
  <c r="L47" i="4" s="1"/>
  <c r="J39" i="3"/>
  <c r="L38" i="4" s="1"/>
  <c r="J103" i="3"/>
  <c r="L102" i="4" s="1"/>
  <c r="J22" i="3"/>
  <c r="L21" i="4" s="1"/>
  <c r="J41" i="3"/>
  <c r="L40" i="4" s="1"/>
  <c r="J40" i="3"/>
  <c r="L39" i="4" s="1"/>
  <c r="J62" i="3"/>
  <c r="L61" i="4" s="1"/>
  <c r="J60" i="3"/>
  <c r="L59" i="4" s="1"/>
  <c r="J102" i="3"/>
  <c r="L101" i="4" s="1"/>
  <c r="J52" i="3"/>
  <c r="L51" i="4" s="1"/>
  <c r="J107" i="3"/>
  <c r="L106" i="4" s="1"/>
  <c r="J71" i="3"/>
  <c r="L70" i="4" s="1"/>
  <c r="J23" i="3"/>
  <c r="L22" i="4" s="1"/>
  <c r="J16" i="3"/>
  <c r="L15" i="4" s="1"/>
  <c r="J9" i="3"/>
  <c r="L8" i="4" s="1"/>
  <c r="J80" i="3"/>
  <c r="L79" i="4" s="1"/>
  <c r="J110" i="3"/>
  <c r="L109" i="4" s="1"/>
  <c r="J76" i="3"/>
  <c r="L75" i="4" s="1"/>
  <c r="J64" i="3"/>
  <c r="L63" i="4" s="1"/>
  <c r="J61" i="3"/>
  <c r="L60" i="4" s="1"/>
  <c r="J127" i="3"/>
  <c r="L126" i="4" s="1"/>
  <c r="J11" i="3"/>
  <c r="L10" i="4" s="1"/>
  <c r="J123" i="3"/>
  <c r="L122" i="4" s="1"/>
  <c r="J112" i="3"/>
  <c r="L111" i="4" s="1"/>
  <c r="J108" i="3"/>
  <c r="L107" i="4" s="1"/>
  <c r="J106" i="3"/>
  <c r="L105" i="4" s="1"/>
  <c r="J96" i="3"/>
  <c r="L95" i="4" s="1"/>
  <c r="J94" i="3"/>
  <c r="L93" i="4" s="1"/>
  <c r="J12" i="3"/>
  <c r="L11" i="4" s="1"/>
  <c r="J68" i="3"/>
  <c r="L67" i="4" s="1"/>
  <c r="J72" i="3"/>
  <c r="L71" i="4" s="1"/>
  <c r="J70" i="3"/>
  <c r="L69" i="4" s="1"/>
  <c r="J75" i="3"/>
  <c r="L74" i="4" s="1"/>
  <c r="J73" i="3"/>
  <c r="L72" i="4" s="1"/>
  <c r="J20" i="3"/>
  <c r="L19" i="4" s="1"/>
  <c r="J36" i="3"/>
  <c r="L35" i="4" s="1"/>
  <c r="J27" i="3"/>
  <c r="L26" i="4" s="1"/>
  <c r="J92" i="3"/>
  <c r="L91" i="4" s="1"/>
  <c r="J54" i="3"/>
  <c r="L53" i="4" s="1"/>
  <c r="J38" i="3"/>
  <c r="L37" i="4" s="1"/>
  <c r="J100" i="3"/>
  <c r="L99" i="4" s="1"/>
  <c r="J13" i="3"/>
  <c r="L12" i="4" s="1"/>
  <c r="J8" i="3"/>
  <c r="L7" i="4" s="1"/>
  <c r="J87" i="3"/>
  <c r="L86" i="4" s="1"/>
  <c r="J89" i="3"/>
  <c r="L88" i="4" s="1"/>
  <c r="J78" i="3"/>
  <c r="L77" i="4" s="1"/>
  <c r="J77" i="3"/>
  <c r="L76" i="4" s="1"/>
  <c r="J126" i="3"/>
  <c r="L125" i="4" s="1"/>
  <c r="J24" i="3"/>
  <c r="L23" i="4" s="1"/>
  <c r="J79" i="3"/>
  <c r="L78" i="4" s="1"/>
  <c r="J42" i="3"/>
  <c r="L41" i="4" s="1"/>
  <c r="J125" i="3"/>
  <c r="L124" i="4" s="1"/>
  <c r="J90" i="3"/>
  <c r="L89" i="4" s="1"/>
  <c r="J10" i="3"/>
  <c r="L9" i="4" s="1"/>
  <c r="J26" i="3"/>
  <c r="L25" i="4" s="1"/>
  <c r="J63" i="3"/>
  <c r="L62" i="4" s="1"/>
  <c r="J25" i="3"/>
  <c r="L24" i="4" s="1"/>
  <c r="J91" i="3"/>
  <c r="L90" i="4" s="1"/>
  <c r="J56" i="3"/>
  <c r="L55" i="4" s="1"/>
  <c r="J14" i="3"/>
  <c r="L13" i="4" s="1"/>
  <c r="J95" i="3"/>
  <c r="L94" i="4" s="1"/>
  <c r="J15" i="3"/>
  <c r="L14" i="4" s="1"/>
  <c r="J58" i="3"/>
  <c r="L57" i="4" s="1"/>
  <c r="J43" i="3"/>
  <c r="L42" i="4" s="1"/>
  <c r="J119" i="3"/>
  <c r="L118" i="4" s="1"/>
  <c r="J122" i="3"/>
  <c r="L121" i="4" s="1"/>
  <c r="J109" i="3"/>
  <c r="L10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" authorId="0" shapeId="0" xr:uid="{4DA5F37C-1909-47B1-B57C-107BDD9FDAE7}">
      <text>
        <r>
          <rPr>
            <b/>
            <sz val="9"/>
            <color indexed="81"/>
            <rFont val="MS P ゴシック"/>
            <family val="3"/>
            <charset val="128"/>
          </rPr>
          <t>入射角を入力してください</t>
        </r>
      </text>
    </comment>
    <comment ref="B4" authorId="0" shapeId="0" xr:uid="{E861F115-9FE1-47C0-9940-BE1D660256DF}">
      <text>
        <r>
          <rPr>
            <b/>
            <sz val="9"/>
            <color indexed="81"/>
            <rFont val="MS P ゴシック"/>
            <family val="3"/>
            <charset val="128"/>
          </rPr>
          <t>波長毎の光学定数をペーストしてください</t>
        </r>
      </text>
    </comment>
  </commentList>
</comments>
</file>

<file path=xl/sharedStrings.xml><?xml version="1.0" encoding="utf-8"?>
<sst xmlns="http://schemas.openxmlformats.org/spreadsheetml/2006/main" count="20" uniqueCount="18">
  <si>
    <t>Rp</t>
    <phoneticPr fontId="1"/>
  </si>
  <si>
    <t>Rs</t>
    <phoneticPr fontId="1"/>
  </si>
  <si>
    <t>R</t>
    <phoneticPr fontId="1"/>
  </si>
  <si>
    <t>光学定数, n + ik</t>
    <rPh sb="0" eb="2">
      <t>コウガク</t>
    </rPh>
    <rPh sb="2" eb="4">
      <t>ジョウスウ</t>
    </rPh>
    <phoneticPr fontId="1"/>
  </si>
  <si>
    <t>cos(theta)</t>
    <phoneticPr fontId="1"/>
  </si>
  <si>
    <t>rp</t>
    <phoneticPr fontId="1"/>
  </si>
  <si>
    <t>rs</t>
    <phoneticPr fontId="1"/>
  </si>
  <si>
    <t>sin(theta)^2</t>
    <phoneticPr fontId="1"/>
  </si>
  <si>
    <t>(n+ik)^2</t>
    <phoneticPr fontId="1"/>
  </si>
  <si>
    <t>反射率R[%]</t>
    <rPh sb="0" eb="2">
      <t>ハンシャ</t>
    </rPh>
    <rPh sb="2" eb="3">
      <t>リツ</t>
    </rPh>
    <phoneticPr fontId="1"/>
  </si>
  <si>
    <t>屈折率n</t>
    <rPh sb="0" eb="3">
      <t>クッセツ</t>
    </rPh>
    <phoneticPr fontId="1"/>
  </si>
  <si>
    <t>消衰係数k</t>
    <rPh sb="0" eb="4">
      <t>ショウス</t>
    </rPh>
    <phoneticPr fontId="1"/>
  </si>
  <si>
    <t>波長λ[nm]</t>
    <rPh sb="0" eb="2">
      <t>ハチョウ</t>
    </rPh>
    <phoneticPr fontId="1"/>
  </si>
  <si>
    <t>フレネル係数の計算</t>
    <rPh sb="4" eb="6">
      <t>ケイスウ</t>
    </rPh>
    <rPh sb="7" eb="9">
      <t>ケイサン</t>
    </rPh>
    <phoneticPr fontId="1"/>
  </si>
  <si>
    <t>各偏光成分における反射率</t>
    <rPh sb="0" eb="1">
      <t>カク</t>
    </rPh>
    <rPh sb="1" eb="3">
      <t>ヘンコウ</t>
    </rPh>
    <rPh sb="3" eb="5">
      <t>セイブン</t>
    </rPh>
    <rPh sb="9" eb="11">
      <t>ハンシャ</t>
    </rPh>
    <rPh sb="11" eb="12">
      <t>リツ</t>
    </rPh>
    <phoneticPr fontId="1"/>
  </si>
  <si>
    <t>↓↓↓ 入力</t>
    <rPh sb="4" eb="6">
      <t>ニュウリョク</t>
    </rPh>
    <phoneticPr fontId="1"/>
  </si>
  <si>
    <t>入射角θ[deg]</t>
    <rPh sb="0" eb="2">
      <t>ニュウシャ</t>
    </rPh>
    <rPh sb="2" eb="3">
      <t>カク</t>
    </rPh>
    <phoneticPr fontId="1"/>
  </si>
  <si>
    <t>↓↓↓ 解析結果</t>
    <rPh sb="4" eb="6">
      <t>カイセキ</t>
    </rPh>
    <rPh sb="6" eb="8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</si>
</sst>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600" b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解析結果</a:t>
            </a:r>
            <a:r>
              <a:rPr lang="en-US" altLang="ja-JP" sz="1600" b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(</a:t>
            </a:r>
            <a:r>
              <a:rPr lang="ja-JP" altLang="en-US" sz="1600" b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分光反射率</a:t>
            </a:r>
            <a:r>
              <a:rPr lang="en-US" altLang="ja-JP" sz="1600" b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光学定数→分光反射率!$L$3</c:f>
              <c:strCache>
                <c:ptCount val="1"/>
                <c:pt idx="0">
                  <c:v>反射率R[%]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光学定数→分光反射率!$K$4:$K$128</c:f>
              <c:numCache>
                <c:formatCode>General</c:formatCode>
                <c:ptCount val="125"/>
                <c:pt idx="0">
                  <c:v>380</c:v>
                </c:pt>
                <c:pt idx="1">
                  <c:v>385</c:v>
                </c:pt>
                <c:pt idx="2">
                  <c:v>390</c:v>
                </c:pt>
                <c:pt idx="3">
                  <c:v>395</c:v>
                </c:pt>
                <c:pt idx="4">
                  <c:v>400</c:v>
                </c:pt>
                <c:pt idx="5">
                  <c:v>405</c:v>
                </c:pt>
                <c:pt idx="6">
                  <c:v>410</c:v>
                </c:pt>
                <c:pt idx="7">
                  <c:v>415</c:v>
                </c:pt>
                <c:pt idx="8">
                  <c:v>420</c:v>
                </c:pt>
                <c:pt idx="9">
                  <c:v>425</c:v>
                </c:pt>
                <c:pt idx="10">
                  <c:v>430</c:v>
                </c:pt>
                <c:pt idx="11">
                  <c:v>435</c:v>
                </c:pt>
                <c:pt idx="12">
                  <c:v>440</c:v>
                </c:pt>
                <c:pt idx="13">
                  <c:v>445</c:v>
                </c:pt>
                <c:pt idx="14">
                  <c:v>450</c:v>
                </c:pt>
                <c:pt idx="15">
                  <c:v>455</c:v>
                </c:pt>
                <c:pt idx="16">
                  <c:v>460</c:v>
                </c:pt>
                <c:pt idx="17">
                  <c:v>465</c:v>
                </c:pt>
                <c:pt idx="18">
                  <c:v>470</c:v>
                </c:pt>
                <c:pt idx="19">
                  <c:v>475</c:v>
                </c:pt>
                <c:pt idx="20">
                  <c:v>480</c:v>
                </c:pt>
                <c:pt idx="21">
                  <c:v>485</c:v>
                </c:pt>
                <c:pt idx="22">
                  <c:v>490</c:v>
                </c:pt>
                <c:pt idx="23">
                  <c:v>495</c:v>
                </c:pt>
                <c:pt idx="24">
                  <c:v>500</c:v>
                </c:pt>
                <c:pt idx="25">
                  <c:v>505</c:v>
                </c:pt>
                <c:pt idx="26">
                  <c:v>510</c:v>
                </c:pt>
                <c:pt idx="27">
                  <c:v>515</c:v>
                </c:pt>
                <c:pt idx="28">
                  <c:v>520</c:v>
                </c:pt>
                <c:pt idx="29">
                  <c:v>525</c:v>
                </c:pt>
                <c:pt idx="30">
                  <c:v>530</c:v>
                </c:pt>
                <c:pt idx="31">
                  <c:v>535</c:v>
                </c:pt>
                <c:pt idx="32">
                  <c:v>540</c:v>
                </c:pt>
                <c:pt idx="33">
                  <c:v>545</c:v>
                </c:pt>
                <c:pt idx="34">
                  <c:v>550</c:v>
                </c:pt>
                <c:pt idx="35">
                  <c:v>555</c:v>
                </c:pt>
                <c:pt idx="36">
                  <c:v>560</c:v>
                </c:pt>
                <c:pt idx="37">
                  <c:v>565</c:v>
                </c:pt>
                <c:pt idx="38">
                  <c:v>570</c:v>
                </c:pt>
                <c:pt idx="39">
                  <c:v>575</c:v>
                </c:pt>
                <c:pt idx="40">
                  <c:v>580</c:v>
                </c:pt>
                <c:pt idx="41">
                  <c:v>585</c:v>
                </c:pt>
                <c:pt idx="42">
                  <c:v>590</c:v>
                </c:pt>
                <c:pt idx="43">
                  <c:v>595</c:v>
                </c:pt>
                <c:pt idx="44">
                  <c:v>600</c:v>
                </c:pt>
                <c:pt idx="45">
                  <c:v>605</c:v>
                </c:pt>
                <c:pt idx="46">
                  <c:v>610</c:v>
                </c:pt>
                <c:pt idx="47">
                  <c:v>615</c:v>
                </c:pt>
                <c:pt idx="48">
                  <c:v>620</c:v>
                </c:pt>
                <c:pt idx="49">
                  <c:v>625</c:v>
                </c:pt>
                <c:pt idx="50">
                  <c:v>630</c:v>
                </c:pt>
                <c:pt idx="51">
                  <c:v>635</c:v>
                </c:pt>
                <c:pt idx="52">
                  <c:v>640</c:v>
                </c:pt>
                <c:pt idx="53">
                  <c:v>645</c:v>
                </c:pt>
                <c:pt idx="54">
                  <c:v>650</c:v>
                </c:pt>
                <c:pt idx="55">
                  <c:v>655</c:v>
                </c:pt>
                <c:pt idx="56">
                  <c:v>660</c:v>
                </c:pt>
                <c:pt idx="57">
                  <c:v>665</c:v>
                </c:pt>
                <c:pt idx="58">
                  <c:v>670</c:v>
                </c:pt>
                <c:pt idx="59">
                  <c:v>675</c:v>
                </c:pt>
                <c:pt idx="60">
                  <c:v>680</c:v>
                </c:pt>
                <c:pt idx="61">
                  <c:v>685</c:v>
                </c:pt>
                <c:pt idx="62">
                  <c:v>690</c:v>
                </c:pt>
                <c:pt idx="63">
                  <c:v>695</c:v>
                </c:pt>
                <c:pt idx="64">
                  <c:v>700</c:v>
                </c:pt>
                <c:pt idx="65">
                  <c:v>705</c:v>
                </c:pt>
                <c:pt idx="66">
                  <c:v>710</c:v>
                </c:pt>
                <c:pt idx="67">
                  <c:v>715</c:v>
                </c:pt>
                <c:pt idx="68">
                  <c:v>720</c:v>
                </c:pt>
                <c:pt idx="69">
                  <c:v>725</c:v>
                </c:pt>
                <c:pt idx="70">
                  <c:v>730</c:v>
                </c:pt>
                <c:pt idx="71">
                  <c:v>735</c:v>
                </c:pt>
                <c:pt idx="72">
                  <c:v>740</c:v>
                </c:pt>
                <c:pt idx="73">
                  <c:v>745</c:v>
                </c:pt>
                <c:pt idx="74">
                  <c:v>750</c:v>
                </c:pt>
                <c:pt idx="75">
                  <c:v>755</c:v>
                </c:pt>
                <c:pt idx="76">
                  <c:v>760</c:v>
                </c:pt>
                <c:pt idx="77">
                  <c:v>765</c:v>
                </c:pt>
                <c:pt idx="78">
                  <c:v>770</c:v>
                </c:pt>
                <c:pt idx="79">
                  <c:v>775</c:v>
                </c:pt>
                <c:pt idx="80">
                  <c:v>780</c:v>
                </c:pt>
                <c:pt idx="81">
                  <c:v>785</c:v>
                </c:pt>
                <c:pt idx="82">
                  <c:v>790</c:v>
                </c:pt>
                <c:pt idx="83">
                  <c:v>795</c:v>
                </c:pt>
                <c:pt idx="84">
                  <c:v>800</c:v>
                </c:pt>
                <c:pt idx="85">
                  <c:v>805</c:v>
                </c:pt>
                <c:pt idx="86">
                  <c:v>810</c:v>
                </c:pt>
                <c:pt idx="87">
                  <c:v>815</c:v>
                </c:pt>
                <c:pt idx="88">
                  <c:v>820</c:v>
                </c:pt>
                <c:pt idx="89">
                  <c:v>825</c:v>
                </c:pt>
                <c:pt idx="90">
                  <c:v>830</c:v>
                </c:pt>
                <c:pt idx="91">
                  <c:v>835</c:v>
                </c:pt>
                <c:pt idx="92">
                  <c:v>840</c:v>
                </c:pt>
                <c:pt idx="93">
                  <c:v>845</c:v>
                </c:pt>
                <c:pt idx="94">
                  <c:v>850</c:v>
                </c:pt>
                <c:pt idx="95">
                  <c:v>855</c:v>
                </c:pt>
                <c:pt idx="96">
                  <c:v>860</c:v>
                </c:pt>
                <c:pt idx="97">
                  <c:v>865</c:v>
                </c:pt>
                <c:pt idx="98">
                  <c:v>870</c:v>
                </c:pt>
                <c:pt idx="99">
                  <c:v>875</c:v>
                </c:pt>
                <c:pt idx="100">
                  <c:v>880</c:v>
                </c:pt>
                <c:pt idx="101">
                  <c:v>885</c:v>
                </c:pt>
                <c:pt idx="102">
                  <c:v>890</c:v>
                </c:pt>
                <c:pt idx="103">
                  <c:v>895</c:v>
                </c:pt>
                <c:pt idx="104">
                  <c:v>900</c:v>
                </c:pt>
                <c:pt idx="105">
                  <c:v>905</c:v>
                </c:pt>
                <c:pt idx="106">
                  <c:v>910</c:v>
                </c:pt>
                <c:pt idx="107">
                  <c:v>915</c:v>
                </c:pt>
                <c:pt idx="108">
                  <c:v>920</c:v>
                </c:pt>
                <c:pt idx="109">
                  <c:v>925</c:v>
                </c:pt>
                <c:pt idx="110">
                  <c:v>930</c:v>
                </c:pt>
                <c:pt idx="111">
                  <c:v>935</c:v>
                </c:pt>
                <c:pt idx="112">
                  <c:v>940</c:v>
                </c:pt>
                <c:pt idx="113">
                  <c:v>945</c:v>
                </c:pt>
                <c:pt idx="114">
                  <c:v>950</c:v>
                </c:pt>
                <c:pt idx="115">
                  <c:v>955</c:v>
                </c:pt>
                <c:pt idx="116">
                  <c:v>960</c:v>
                </c:pt>
                <c:pt idx="117">
                  <c:v>965</c:v>
                </c:pt>
                <c:pt idx="118">
                  <c:v>970</c:v>
                </c:pt>
                <c:pt idx="119">
                  <c:v>975</c:v>
                </c:pt>
                <c:pt idx="120">
                  <c:v>980</c:v>
                </c:pt>
                <c:pt idx="121">
                  <c:v>985</c:v>
                </c:pt>
                <c:pt idx="122">
                  <c:v>990</c:v>
                </c:pt>
                <c:pt idx="123">
                  <c:v>995</c:v>
                </c:pt>
                <c:pt idx="124">
                  <c:v>1000</c:v>
                </c:pt>
              </c:numCache>
            </c:numRef>
          </c:xVal>
          <c:yVal>
            <c:numRef>
              <c:f>光学定数→分光反射率!$L$4:$L$128</c:f>
              <c:numCache>
                <c:formatCode>General</c:formatCode>
                <c:ptCount val="125"/>
                <c:pt idx="0">
                  <c:v>92.431978806861821</c:v>
                </c:pt>
                <c:pt idx="1">
                  <c:v>92.431603570662205</c:v>
                </c:pt>
                <c:pt idx="2">
                  <c:v>92.427210098923894</c:v>
                </c:pt>
                <c:pt idx="3">
                  <c:v>92.41908174931055</c:v>
                </c:pt>
                <c:pt idx="4">
                  <c:v>92.414728864120292</c:v>
                </c:pt>
                <c:pt idx="5">
                  <c:v>92.405466553909548</c:v>
                </c:pt>
                <c:pt idx="6">
                  <c:v>92.399960373293482</c:v>
                </c:pt>
                <c:pt idx="7">
                  <c:v>92.40030153412583</c:v>
                </c:pt>
                <c:pt idx="8">
                  <c:v>92.408452752796819</c:v>
                </c:pt>
                <c:pt idx="9">
                  <c:v>92.4192127735529</c:v>
                </c:pt>
                <c:pt idx="10">
                  <c:v>92.420204330796764</c:v>
                </c:pt>
                <c:pt idx="11">
                  <c:v>92.412201707796925</c:v>
                </c:pt>
                <c:pt idx="12">
                  <c:v>92.407318415824221</c:v>
                </c:pt>
                <c:pt idx="13">
                  <c:v>92.404252743075801</c:v>
                </c:pt>
                <c:pt idx="14">
                  <c:v>92.402876559625838</c:v>
                </c:pt>
                <c:pt idx="15">
                  <c:v>92.393202789417899</c:v>
                </c:pt>
                <c:pt idx="16">
                  <c:v>92.386659639208517</c:v>
                </c:pt>
                <c:pt idx="17">
                  <c:v>92.383343248479491</c:v>
                </c:pt>
                <c:pt idx="18">
                  <c:v>92.382840107605901</c:v>
                </c:pt>
                <c:pt idx="19">
                  <c:v>92.384861566978287</c:v>
                </c:pt>
                <c:pt idx="20">
                  <c:v>92.376047406496212</c:v>
                </c:pt>
                <c:pt idx="21">
                  <c:v>92.3623607890664</c:v>
                </c:pt>
                <c:pt idx="22">
                  <c:v>92.351791944121615</c:v>
                </c:pt>
                <c:pt idx="23">
                  <c:v>92.344047204173876</c:v>
                </c:pt>
                <c:pt idx="24">
                  <c:v>92.328319953476694</c:v>
                </c:pt>
                <c:pt idx="25">
                  <c:v>92.310280605065756</c:v>
                </c:pt>
                <c:pt idx="26">
                  <c:v>92.293435423605814</c:v>
                </c:pt>
                <c:pt idx="27">
                  <c:v>92.279286012917936</c:v>
                </c:pt>
                <c:pt idx="28">
                  <c:v>92.263355330958035</c:v>
                </c:pt>
                <c:pt idx="29">
                  <c:v>92.248448660621989</c:v>
                </c:pt>
                <c:pt idx="30">
                  <c:v>92.224185949809311</c:v>
                </c:pt>
                <c:pt idx="31">
                  <c:v>92.189996988519596</c:v>
                </c:pt>
                <c:pt idx="32">
                  <c:v>92.159719314102716</c:v>
                </c:pt>
                <c:pt idx="33">
                  <c:v>92.134824954445904</c:v>
                </c:pt>
                <c:pt idx="34">
                  <c:v>92.113533708076829</c:v>
                </c:pt>
                <c:pt idx="35">
                  <c:v>92.06377744945263</c:v>
                </c:pt>
                <c:pt idx="36">
                  <c:v>92.02553684113731</c:v>
                </c:pt>
                <c:pt idx="37">
                  <c:v>91.988306689019041</c:v>
                </c:pt>
                <c:pt idx="38">
                  <c:v>91.947613188667461</c:v>
                </c:pt>
                <c:pt idx="39">
                  <c:v>91.910657772576101</c:v>
                </c:pt>
                <c:pt idx="40">
                  <c:v>91.859567602551465</c:v>
                </c:pt>
                <c:pt idx="41">
                  <c:v>91.803698650375651</c:v>
                </c:pt>
                <c:pt idx="42">
                  <c:v>91.752049198445093</c:v>
                </c:pt>
                <c:pt idx="43">
                  <c:v>91.703552382951983</c:v>
                </c:pt>
                <c:pt idx="44">
                  <c:v>91.659028104202051</c:v>
                </c:pt>
                <c:pt idx="45">
                  <c:v>91.636754461972018</c:v>
                </c:pt>
                <c:pt idx="46">
                  <c:v>91.590142963045309</c:v>
                </c:pt>
                <c:pt idx="47">
                  <c:v>91.54733297753927</c:v>
                </c:pt>
                <c:pt idx="48">
                  <c:v>91.507661655609922</c:v>
                </c:pt>
                <c:pt idx="49">
                  <c:v>91.451754245598892</c:v>
                </c:pt>
                <c:pt idx="50">
                  <c:v>91.399802951876438</c:v>
                </c:pt>
                <c:pt idx="51">
                  <c:v>91.351564979208689</c:v>
                </c:pt>
                <c:pt idx="52">
                  <c:v>91.29730908996369</c:v>
                </c:pt>
                <c:pt idx="53">
                  <c:v>91.244768383231573</c:v>
                </c:pt>
                <c:pt idx="54">
                  <c:v>91.195574393268657</c:v>
                </c:pt>
                <c:pt idx="55">
                  <c:v>91.124317158662478</c:v>
                </c:pt>
                <c:pt idx="56">
                  <c:v>91.071683937075406</c:v>
                </c:pt>
                <c:pt idx="57">
                  <c:v>91.022803950179252</c:v>
                </c:pt>
                <c:pt idx="58">
                  <c:v>90.977449636900559</c:v>
                </c:pt>
                <c:pt idx="59">
                  <c:v>90.900445622979205</c:v>
                </c:pt>
                <c:pt idx="60">
                  <c:v>90.826980552411584</c:v>
                </c:pt>
                <c:pt idx="61">
                  <c:v>90.758243856971291</c:v>
                </c:pt>
                <c:pt idx="62">
                  <c:v>90.685594723322041</c:v>
                </c:pt>
                <c:pt idx="63">
                  <c:v>90.591134781229812</c:v>
                </c:pt>
                <c:pt idx="64">
                  <c:v>90.501467515290898</c:v>
                </c:pt>
                <c:pt idx="65">
                  <c:v>90.387832794217502</c:v>
                </c:pt>
                <c:pt idx="66">
                  <c:v>90.265185565717246</c:v>
                </c:pt>
                <c:pt idx="67">
                  <c:v>90.114548289505024</c:v>
                </c:pt>
                <c:pt idx="68">
                  <c:v>89.971485655148427</c:v>
                </c:pt>
                <c:pt idx="69">
                  <c:v>89.83565738467442</c:v>
                </c:pt>
                <c:pt idx="70">
                  <c:v>89.692067005314286</c:v>
                </c:pt>
                <c:pt idx="71">
                  <c:v>89.464748854216424</c:v>
                </c:pt>
                <c:pt idx="72">
                  <c:v>89.243577280736844</c:v>
                </c:pt>
                <c:pt idx="73">
                  <c:v>89.028516316231901</c:v>
                </c:pt>
                <c:pt idx="74">
                  <c:v>88.81951516040219</c:v>
                </c:pt>
                <c:pt idx="75">
                  <c:v>88.64756104155407</c:v>
                </c:pt>
                <c:pt idx="76">
                  <c:v>88.463030038975575</c:v>
                </c:pt>
                <c:pt idx="77">
                  <c:v>88.280804781777007</c:v>
                </c:pt>
                <c:pt idx="78">
                  <c:v>88.100933437073166</c:v>
                </c:pt>
                <c:pt idx="79">
                  <c:v>87.923132766667337</c:v>
                </c:pt>
                <c:pt idx="80">
                  <c:v>87.730460902150611</c:v>
                </c:pt>
                <c:pt idx="81">
                  <c:v>87.536644205338689</c:v>
                </c:pt>
                <c:pt idx="82">
                  <c:v>87.341730605061045</c:v>
                </c:pt>
                <c:pt idx="83">
                  <c:v>87.145773551423943</c:v>
                </c:pt>
                <c:pt idx="84">
                  <c:v>86.952045866323289</c:v>
                </c:pt>
                <c:pt idx="85">
                  <c:v>86.915438556678708</c:v>
                </c:pt>
                <c:pt idx="86">
                  <c:v>86.878518256952376</c:v>
                </c:pt>
                <c:pt idx="87">
                  <c:v>86.841276304124719</c:v>
                </c:pt>
                <c:pt idx="88">
                  <c:v>86.803715345768495</c:v>
                </c:pt>
                <c:pt idx="89">
                  <c:v>86.76582392890964</c:v>
                </c:pt>
                <c:pt idx="90">
                  <c:v>86.835605701961086</c:v>
                </c:pt>
                <c:pt idx="91">
                  <c:v>86.88619003571938</c:v>
                </c:pt>
                <c:pt idx="92">
                  <c:v>86.938279932649365</c:v>
                </c:pt>
                <c:pt idx="93">
                  <c:v>86.991925464900291</c:v>
                </c:pt>
                <c:pt idx="94">
                  <c:v>87.047153584736549</c:v>
                </c:pt>
                <c:pt idx="95">
                  <c:v>87.133640824481034</c:v>
                </c:pt>
                <c:pt idx="96">
                  <c:v>87.304426825176961</c:v>
                </c:pt>
                <c:pt idx="97">
                  <c:v>87.481105357272824</c:v>
                </c:pt>
                <c:pt idx="98">
                  <c:v>87.662041398141582</c:v>
                </c:pt>
                <c:pt idx="99">
                  <c:v>87.847276689699697</c:v>
                </c:pt>
                <c:pt idx="100">
                  <c:v>88.152109819697259</c:v>
                </c:pt>
                <c:pt idx="101">
                  <c:v>88.460941372063473</c:v>
                </c:pt>
                <c:pt idx="102">
                  <c:v>88.795274466865806</c:v>
                </c:pt>
                <c:pt idx="103">
                  <c:v>89.132815921518784</c:v>
                </c:pt>
                <c:pt idx="104">
                  <c:v>89.47007078516377</c:v>
                </c:pt>
                <c:pt idx="105">
                  <c:v>89.789108044539461</c:v>
                </c:pt>
                <c:pt idx="106">
                  <c:v>90.105644451283553</c:v>
                </c:pt>
                <c:pt idx="107">
                  <c:v>90.419468127598762</c:v>
                </c:pt>
                <c:pt idx="108">
                  <c:v>90.750688685167404</c:v>
                </c:pt>
                <c:pt idx="109">
                  <c:v>91.122536891849336</c:v>
                </c:pt>
                <c:pt idx="110">
                  <c:v>91.521980553456132</c:v>
                </c:pt>
                <c:pt idx="111">
                  <c:v>91.908493866639546</c:v>
                </c:pt>
                <c:pt idx="112">
                  <c:v>92.282284993175921</c:v>
                </c:pt>
                <c:pt idx="113">
                  <c:v>92.643597314150242</c:v>
                </c:pt>
                <c:pt idx="114">
                  <c:v>92.992683944108308</c:v>
                </c:pt>
                <c:pt idx="115">
                  <c:v>93.221076630488113</c:v>
                </c:pt>
                <c:pt idx="116">
                  <c:v>93.379780421482295</c:v>
                </c:pt>
                <c:pt idx="117">
                  <c:v>93.532969558841259</c:v>
                </c:pt>
                <c:pt idx="118">
                  <c:v>93.680890204609682</c:v>
                </c:pt>
                <c:pt idx="119">
                  <c:v>93.823777617548529</c:v>
                </c:pt>
                <c:pt idx="120">
                  <c:v>93.961858239990761</c:v>
                </c:pt>
                <c:pt idx="121">
                  <c:v>94.095339198235706</c:v>
                </c:pt>
                <c:pt idx="122">
                  <c:v>94.22441967958369</c:v>
                </c:pt>
                <c:pt idx="123">
                  <c:v>94.34127160804826</c:v>
                </c:pt>
                <c:pt idx="124">
                  <c:v>94.450055346166636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9FB-49B2-B1D7-0798407E3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4178672"/>
        <c:axId val="1231214496"/>
      </c:scatterChart>
      <c:valAx>
        <c:axId val="1234178672"/>
        <c:scaling>
          <c:orientation val="minMax"/>
          <c:max val="1000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alpha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 sz="1100" b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波長</a:t>
                </a:r>
                <a:r>
                  <a:rPr lang="en-US" altLang="ja-JP" sz="1100" b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λ[nm]</a:t>
                </a:r>
                <a:endParaRPr lang="ja-JP" altLang="en-US" sz="1100" b="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1231214496"/>
        <c:crosses val="autoZero"/>
        <c:crossBetween val="midCat"/>
        <c:majorUnit val="100"/>
      </c:valAx>
      <c:valAx>
        <c:axId val="123121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100" b="0" i="0" kern="1200" baseline="0">
                    <a:solidFill>
                      <a:srgbClr val="000000"/>
                    </a:solidFill>
                    <a:effectLst/>
                    <a:latin typeface="Meiryo UI" panose="020B0604030504040204" pitchFamily="50" charset="-128"/>
                    <a:ea typeface="Meiryo UI" panose="020B0604030504040204" pitchFamily="50" charset="-128"/>
                  </a:rPr>
                  <a:t>反射率</a:t>
                </a:r>
                <a:r>
                  <a:rPr lang="en-US" altLang="ja-JP" sz="1100" b="0" i="0" kern="1200" baseline="0">
                    <a:solidFill>
                      <a:srgbClr val="000000"/>
                    </a:solidFill>
                    <a:effectLst/>
                    <a:latin typeface="Meiryo UI" panose="020B0604030504040204" pitchFamily="50" charset="-128"/>
                    <a:ea typeface="Meiryo UI" panose="020B0604030504040204" pitchFamily="50" charset="-128"/>
                  </a:rPr>
                  <a:t>[%]</a:t>
                </a:r>
                <a:endParaRPr lang="ja-JP" altLang="ja-JP" sz="11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1234178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600" b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入力データ</a:t>
            </a:r>
            <a:r>
              <a:rPr lang="en-US" altLang="ja-JP" sz="1600" b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(</a:t>
            </a:r>
            <a:r>
              <a:rPr lang="ja-JP" altLang="en-US" sz="1600" b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光学定数</a:t>
            </a:r>
            <a:r>
              <a:rPr lang="en-US" altLang="ja-JP" sz="1600" b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23208037061049"/>
          <c:y val="0.13976591865331758"/>
          <c:w val="0.75894176148783032"/>
          <c:h val="0.7064955902368559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光学定数→分光反射率!$B$3</c:f>
              <c:strCache>
                <c:ptCount val="1"/>
                <c:pt idx="0">
                  <c:v>屈折率n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光学定数→分光反射率!$A$4:$A$128</c:f>
              <c:numCache>
                <c:formatCode>General</c:formatCode>
                <c:ptCount val="125"/>
                <c:pt idx="0">
                  <c:v>380</c:v>
                </c:pt>
                <c:pt idx="1">
                  <c:v>385</c:v>
                </c:pt>
                <c:pt idx="2">
                  <c:v>390</c:v>
                </c:pt>
                <c:pt idx="3">
                  <c:v>395</c:v>
                </c:pt>
                <c:pt idx="4">
                  <c:v>400</c:v>
                </c:pt>
                <c:pt idx="5">
                  <c:v>405</c:v>
                </c:pt>
                <c:pt idx="6">
                  <c:v>410</c:v>
                </c:pt>
                <c:pt idx="7">
                  <c:v>415</c:v>
                </c:pt>
                <c:pt idx="8">
                  <c:v>420</c:v>
                </c:pt>
                <c:pt idx="9">
                  <c:v>425</c:v>
                </c:pt>
                <c:pt idx="10">
                  <c:v>430</c:v>
                </c:pt>
                <c:pt idx="11">
                  <c:v>435</c:v>
                </c:pt>
                <c:pt idx="12">
                  <c:v>440</c:v>
                </c:pt>
                <c:pt idx="13">
                  <c:v>445</c:v>
                </c:pt>
                <c:pt idx="14">
                  <c:v>450</c:v>
                </c:pt>
                <c:pt idx="15">
                  <c:v>455</c:v>
                </c:pt>
                <c:pt idx="16">
                  <c:v>460</c:v>
                </c:pt>
                <c:pt idx="17">
                  <c:v>465</c:v>
                </c:pt>
                <c:pt idx="18">
                  <c:v>470</c:v>
                </c:pt>
                <c:pt idx="19">
                  <c:v>475</c:v>
                </c:pt>
                <c:pt idx="20">
                  <c:v>480</c:v>
                </c:pt>
                <c:pt idx="21">
                  <c:v>485</c:v>
                </c:pt>
                <c:pt idx="22">
                  <c:v>490</c:v>
                </c:pt>
                <c:pt idx="23">
                  <c:v>495</c:v>
                </c:pt>
                <c:pt idx="24">
                  <c:v>500</c:v>
                </c:pt>
                <c:pt idx="25">
                  <c:v>505</c:v>
                </c:pt>
                <c:pt idx="26">
                  <c:v>510</c:v>
                </c:pt>
                <c:pt idx="27">
                  <c:v>515</c:v>
                </c:pt>
                <c:pt idx="28">
                  <c:v>520</c:v>
                </c:pt>
                <c:pt idx="29">
                  <c:v>525</c:v>
                </c:pt>
                <c:pt idx="30">
                  <c:v>530</c:v>
                </c:pt>
                <c:pt idx="31">
                  <c:v>535</c:v>
                </c:pt>
                <c:pt idx="32">
                  <c:v>540</c:v>
                </c:pt>
                <c:pt idx="33">
                  <c:v>545</c:v>
                </c:pt>
                <c:pt idx="34">
                  <c:v>550</c:v>
                </c:pt>
                <c:pt idx="35">
                  <c:v>555</c:v>
                </c:pt>
                <c:pt idx="36">
                  <c:v>560</c:v>
                </c:pt>
                <c:pt idx="37">
                  <c:v>565</c:v>
                </c:pt>
                <c:pt idx="38">
                  <c:v>570</c:v>
                </c:pt>
                <c:pt idx="39">
                  <c:v>575</c:v>
                </c:pt>
                <c:pt idx="40">
                  <c:v>580</c:v>
                </c:pt>
                <c:pt idx="41">
                  <c:v>585</c:v>
                </c:pt>
                <c:pt idx="42">
                  <c:v>590</c:v>
                </c:pt>
                <c:pt idx="43">
                  <c:v>595</c:v>
                </c:pt>
                <c:pt idx="44">
                  <c:v>600</c:v>
                </c:pt>
                <c:pt idx="45">
                  <c:v>605</c:v>
                </c:pt>
                <c:pt idx="46">
                  <c:v>610</c:v>
                </c:pt>
                <c:pt idx="47">
                  <c:v>615</c:v>
                </c:pt>
                <c:pt idx="48">
                  <c:v>620</c:v>
                </c:pt>
                <c:pt idx="49">
                  <c:v>625</c:v>
                </c:pt>
                <c:pt idx="50">
                  <c:v>630</c:v>
                </c:pt>
                <c:pt idx="51">
                  <c:v>635</c:v>
                </c:pt>
                <c:pt idx="52">
                  <c:v>640</c:v>
                </c:pt>
                <c:pt idx="53">
                  <c:v>645</c:v>
                </c:pt>
                <c:pt idx="54">
                  <c:v>650</c:v>
                </c:pt>
                <c:pt idx="55">
                  <c:v>655</c:v>
                </c:pt>
                <c:pt idx="56">
                  <c:v>660</c:v>
                </c:pt>
                <c:pt idx="57">
                  <c:v>665</c:v>
                </c:pt>
                <c:pt idx="58">
                  <c:v>670</c:v>
                </c:pt>
                <c:pt idx="59">
                  <c:v>675</c:v>
                </c:pt>
                <c:pt idx="60">
                  <c:v>680</c:v>
                </c:pt>
                <c:pt idx="61">
                  <c:v>685</c:v>
                </c:pt>
                <c:pt idx="62">
                  <c:v>690</c:v>
                </c:pt>
                <c:pt idx="63">
                  <c:v>695</c:v>
                </c:pt>
                <c:pt idx="64">
                  <c:v>700</c:v>
                </c:pt>
                <c:pt idx="65">
                  <c:v>705</c:v>
                </c:pt>
                <c:pt idx="66">
                  <c:v>710</c:v>
                </c:pt>
                <c:pt idx="67">
                  <c:v>715</c:v>
                </c:pt>
                <c:pt idx="68">
                  <c:v>720</c:v>
                </c:pt>
                <c:pt idx="69">
                  <c:v>725</c:v>
                </c:pt>
                <c:pt idx="70">
                  <c:v>730</c:v>
                </c:pt>
                <c:pt idx="71">
                  <c:v>735</c:v>
                </c:pt>
                <c:pt idx="72">
                  <c:v>740</c:v>
                </c:pt>
                <c:pt idx="73">
                  <c:v>745</c:v>
                </c:pt>
                <c:pt idx="74">
                  <c:v>750</c:v>
                </c:pt>
                <c:pt idx="75">
                  <c:v>755</c:v>
                </c:pt>
                <c:pt idx="76">
                  <c:v>760</c:v>
                </c:pt>
                <c:pt idx="77">
                  <c:v>765</c:v>
                </c:pt>
                <c:pt idx="78">
                  <c:v>770</c:v>
                </c:pt>
                <c:pt idx="79">
                  <c:v>775</c:v>
                </c:pt>
                <c:pt idx="80">
                  <c:v>780</c:v>
                </c:pt>
                <c:pt idx="81">
                  <c:v>785</c:v>
                </c:pt>
                <c:pt idx="82">
                  <c:v>790</c:v>
                </c:pt>
                <c:pt idx="83">
                  <c:v>795</c:v>
                </c:pt>
                <c:pt idx="84">
                  <c:v>800</c:v>
                </c:pt>
                <c:pt idx="85">
                  <c:v>805</c:v>
                </c:pt>
                <c:pt idx="86">
                  <c:v>810</c:v>
                </c:pt>
                <c:pt idx="87">
                  <c:v>815</c:v>
                </c:pt>
                <c:pt idx="88">
                  <c:v>820</c:v>
                </c:pt>
                <c:pt idx="89">
                  <c:v>825</c:v>
                </c:pt>
                <c:pt idx="90">
                  <c:v>830</c:v>
                </c:pt>
                <c:pt idx="91">
                  <c:v>835</c:v>
                </c:pt>
                <c:pt idx="92">
                  <c:v>840</c:v>
                </c:pt>
                <c:pt idx="93">
                  <c:v>845</c:v>
                </c:pt>
                <c:pt idx="94">
                  <c:v>850</c:v>
                </c:pt>
                <c:pt idx="95">
                  <c:v>855</c:v>
                </c:pt>
                <c:pt idx="96">
                  <c:v>860</c:v>
                </c:pt>
                <c:pt idx="97">
                  <c:v>865</c:v>
                </c:pt>
                <c:pt idx="98">
                  <c:v>870</c:v>
                </c:pt>
                <c:pt idx="99">
                  <c:v>875</c:v>
                </c:pt>
                <c:pt idx="100">
                  <c:v>880</c:v>
                </c:pt>
                <c:pt idx="101">
                  <c:v>885</c:v>
                </c:pt>
                <c:pt idx="102">
                  <c:v>890</c:v>
                </c:pt>
                <c:pt idx="103">
                  <c:v>895</c:v>
                </c:pt>
                <c:pt idx="104">
                  <c:v>900</c:v>
                </c:pt>
                <c:pt idx="105">
                  <c:v>905</c:v>
                </c:pt>
                <c:pt idx="106">
                  <c:v>910</c:v>
                </c:pt>
                <c:pt idx="107">
                  <c:v>915</c:v>
                </c:pt>
                <c:pt idx="108">
                  <c:v>920</c:v>
                </c:pt>
                <c:pt idx="109">
                  <c:v>925</c:v>
                </c:pt>
                <c:pt idx="110">
                  <c:v>930</c:v>
                </c:pt>
                <c:pt idx="111">
                  <c:v>935</c:v>
                </c:pt>
                <c:pt idx="112">
                  <c:v>940</c:v>
                </c:pt>
                <c:pt idx="113">
                  <c:v>945</c:v>
                </c:pt>
                <c:pt idx="114">
                  <c:v>950</c:v>
                </c:pt>
                <c:pt idx="115">
                  <c:v>955</c:v>
                </c:pt>
                <c:pt idx="116">
                  <c:v>960</c:v>
                </c:pt>
                <c:pt idx="117">
                  <c:v>965</c:v>
                </c:pt>
                <c:pt idx="118">
                  <c:v>970</c:v>
                </c:pt>
                <c:pt idx="119">
                  <c:v>975</c:v>
                </c:pt>
                <c:pt idx="120">
                  <c:v>980</c:v>
                </c:pt>
                <c:pt idx="121">
                  <c:v>985</c:v>
                </c:pt>
                <c:pt idx="122">
                  <c:v>990</c:v>
                </c:pt>
                <c:pt idx="123">
                  <c:v>995</c:v>
                </c:pt>
                <c:pt idx="124">
                  <c:v>1000</c:v>
                </c:pt>
              </c:numCache>
            </c:numRef>
          </c:xVal>
          <c:yVal>
            <c:numRef>
              <c:f>光学定数→分光反射率!$B$4:$B$128</c:f>
              <c:numCache>
                <c:formatCode>General</c:formatCode>
                <c:ptCount val="125"/>
                <c:pt idx="0">
                  <c:v>0.442361</c:v>
                </c:pt>
                <c:pt idx="1">
                  <c:v>0.454179</c:v>
                </c:pt>
                <c:pt idx="2">
                  <c:v>0.466115</c:v>
                </c:pt>
                <c:pt idx="3">
                  <c:v>0.47816999999999998</c:v>
                </c:pt>
                <c:pt idx="4">
                  <c:v>0.49</c:v>
                </c:pt>
                <c:pt idx="5">
                  <c:v>0.50259600000000004</c:v>
                </c:pt>
                <c:pt idx="6">
                  <c:v>0.514961</c:v>
                </c:pt>
                <c:pt idx="7">
                  <c:v>0.52728699999999995</c:v>
                </c:pt>
                <c:pt idx="8">
                  <c:v>0.53973899999999997</c:v>
                </c:pt>
                <c:pt idx="9">
                  <c:v>0.55196699999999999</c:v>
                </c:pt>
                <c:pt idx="10">
                  <c:v>0.56467900000000004</c:v>
                </c:pt>
                <c:pt idx="11">
                  <c:v>0.57786599999999999</c:v>
                </c:pt>
                <c:pt idx="12">
                  <c:v>0.59083200000000002</c:v>
                </c:pt>
                <c:pt idx="13">
                  <c:v>0.60416400000000003</c:v>
                </c:pt>
                <c:pt idx="14">
                  <c:v>0.61799999999999999</c:v>
                </c:pt>
                <c:pt idx="15">
                  <c:v>0.63222800000000001</c:v>
                </c:pt>
                <c:pt idx="16">
                  <c:v>0.64637</c:v>
                </c:pt>
                <c:pt idx="17">
                  <c:v>0.66103999999999996</c:v>
                </c:pt>
                <c:pt idx="18">
                  <c:v>0.67546799999999996</c:v>
                </c:pt>
                <c:pt idx="19">
                  <c:v>0.68966400000000005</c:v>
                </c:pt>
                <c:pt idx="20">
                  <c:v>0.70503899999999997</c:v>
                </c:pt>
                <c:pt idx="21">
                  <c:v>0.72101999999999999</c:v>
                </c:pt>
                <c:pt idx="22">
                  <c:v>0.73674899999999999</c:v>
                </c:pt>
                <c:pt idx="23">
                  <c:v>0.75223700000000004</c:v>
                </c:pt>
                <c:pt idx="24">
                  <c:v>0.76900000000000002</c:v>
                </c:pt>
                <c:pt idx="25">
                  <c:v>0.78542000000000001</c:v>
                </c:pt>
                <c:pt idx="26">
                  <c:v>0.80288400000000004</c:v>
                </c:pt>
                <c:pt idx="27">
                  <c:v>0.82043900000000003</c:v>
                </c:pt>
                <c:pt idx="28">
                  <c:v>0.83882400000000001</c:v>
                </c:pt>
                <c:pt idx="29">
                  <c:v>0.85743499999999995</c:v>
                </c:pt>
                <c:pt idx="30">
                  <c:v>0.87651299999999999</c:v>
                </c:pt>
                <c:pt idx="31">
                  <c:v>0.89612400000000003</c:v>
                </c:pt>
                <c:pt idx="32">
                  <c:v>0.91585700000000003</c:v>
                </c:pt>
                <c:pt idx="33">
                  <c:v>0.93708999999999998</c:v>
                </c:pt>
                <c:pt idx="34">
                  <c:v>0.95799999999999996</c:v>
                </c:pt>
                <c:pt idx="35">
                  <c:v>0.98131999999999997</c:v>
                </c:pt>
                <c:pt idx="36">
                  <c:v>1.003924</c:v>
                </c:pt>
                <c:pt idx="37">
                  <c:v>1.0265150000000001</c:v>
                </c:pt>
                <c:pt idx="38">
                  <c:v>1.04958</c:v>
                </c:pt>
                <c:pt idx="39">
                  <c:v>1.072333</c:v>
                </c:pt>
                <c:pt idx="40">
                  <c:v>1.0970930000000001</c:v>
                </c:pt>
                <c:pt idx="41">
                  <c:v>1.122708</c:v>
                </c:pt>
                <c:pt idx="42">
                  <c:v>1.147991</c:v>
                </c:pt>
                <c:pt idx="43">
                  <c:v>1.174118</c:v>
                </c:pt>
                <c:pt idx="44">
                  <c:v>1.2</c:v>
                </c:pt>
                <c:pt idx="45">
                  <c:v>1.2210799999999999</c:v>
                </c:pt>
                <c:pt idx="46">
                  <c:v>1.247898</c:v>
                </c:pt>
                <c:pt idx="47">
                  <c:v>1.2743739999999999</c:v>
                </c:pt>
                <c:pt idx="48">
                  <c:v>1.3005770000000001</c:v>
                </c:pt>
                <c:pt idx="49">
                  <c:v>1.329245</c:v>
                </c:pt>
                <c:pt idx="50">
                  <c:v>1.357567</c:v>
                </c:pt>
                <c:pt idx="51">
                  <c:v>1.385553</c:v>
                </c:pt>
                <c:pt idx="52">
                  <c:v>1.413924</c:v>
                </c:pt>
                <c:pt idx="53">
                  <c:v>1.442115</c:v>
                </c:pt>
                <c:pt idx="54">
                  <c:v>1.47</c:v>
                </c:pt>
                <c:pt idx="55">
                  <c:v>1.505269</c:v>
                </c:pt>
                <c:pt idx="56">
                  <c:v>1.536802</c:v>
                </c:pt>
                <c:pt idx="57">
                  <c:v>1.5679670000000001</c:v>
                </c:pt>
                <c:pt idx="58">
                  <c:v>1.5987750000000001</c:v>
                </c:pt>
                <c:pt idx="59">
                  <c:v>1.6367210000000001</c:v>
                </c:pt>
                <c:pt idx="60">
                  <c:v>1.674526</c:v>
                </c:pt>
                <c:pt idx="61">
                  <c:v>1.7118910000000001</c:v>
                </c:pt>
                <c:pt idx="62">
                  <c:v>1.749741</c:v>
                </c:pt>
                <c:pt idx="63">
                  <c:v>1.790073</c:v>
                </c:pt>
                <c:pt idx="64">
                  <c:v>1.83</c:v>
                </c:pt>
                <c:pt idx="65">
                  <c:v>1.877235</c:v>
                </c:pt>
                <c:pt idx="66">
                  <c:v>1.9269179999999999</c:v>
                </c:pt>
                <c:pt idx="67">
                  <c:v>1.982931</c:v>
                </c:pt>
                <c:pt idx="68">
                  <c:v>2.0383710000000002</c:v>
                </c:pt>
                <c:pt idx="69">
                  <c:v>2.093248</c:v>
                </c:pt>
                <c:pt idx="70">
                  <c:v>2.1488679999999998</c:v>
                </c:pt>
                <c:pt idx="71">
                  <c:v>2.2120600000000001</c:v>
                </c:pt>
                <c:pt idx="72">
                  <c:v>2.2749830000000002</c:v>
                </c:pt>
                <c:pt idx="73">
                  <c:v>2.337631</c:v>
                </c:pt>
                <c:pt idx="74">
                  <c:v>2.4</c:v>
                </c:pt>
                <c:pt idx="75">
                  <c:v>2.4437359999999999</c:v>
                </c:pt>
                <c:pt idx="76">
                  <c:v>2.4905740000000001</c:v>
                </c:pt>
                <c:pt idx="77">
                  <c:v>2.5373890000000001</c:v>
                </c:pt>
                <c:pt idx="78">
                  <c:v>2.5841769999999999</c:v>
                </c:pt>
                <c:pt idx="79">
                  <c:v>2.6306699999999998</c:v>
                </c:pt>
                <c:pt idx="80">
                  <c:v>2.6642570000000001</c:v>
                </c:pt>
                <c:pt idx="81">
                  <c:v>2.6980520000000001</c:v>
                </c:pt>
                <c:pt idx="82">
                  <c:v>2.732056</c:v>
                </c:pt>
                <c:pt idx="83">
                  <c:v>2.7662689999999999</c:v>
                </c:pt>
                <c:pt idx="84">
                  <c:v>2.7998029999999998</c:v>
                </c:pt>
                <c:pt idx="85">
                  <c:v>2.7899129999999999</c:v>
                </c:pt>
                <c:pt idx="86">
                  <c:v>2.7799879999999999</c:v>
                </c:pt>
                <c:pt idx="87">
                  <c:v>2.7700279999999999</c:v>
                </c:pt>
                <c:pt idx="88">
                  <c:v>2.7600319999999998</c:v>
                </c:pt>
                <c:pt idx="89">
                  <c:v>2.75</c:v>
                </c:pt>
                <c:pt idx="90">
                  <c:v>2.7212890000000001</c:v>
                </c:pt>
                <c:pt idx="91">
                  <c:v>2.6936629999999999</c:v>
                </c:pt>
                <c:pt idx="92">
                  <c:v>2.6659079999999999</c:v>
                </c:pt>
                <c:pt idx="93">
                  <c:v>2.63802</c:v>
                </c:pt>
                <c:pt idx="94">
                  <c:v>2.61</c:v>
                </c:pt>
                <c:pt idx="95">
                  <c:v>2.5805889999999998</c:v>
                </c:pt>
                <c:pt idx="96">
                  <c:v>2.531002</c:v>
                </c:pt>
                <c:pt idx="97">
                  <c:v>2.4808349999999999</c:v>
                </c:pt>
                <c:pt idx="98">
                  <c:v>2.430501</c:v>
                </c:pt>
                <c:pt idx="99">
                  <c:v>2.38</c:v>
                </c:pt>
                <c:pt idx="100">
                  <c:v>2.3139180000000001</c:v>
                </c:pt>
                <c:pt idx="101">
                  <c:v>2.2479149999999999</c:v>
                </c:pt>
                <c:pt idx="102">
                  <c:v>2.184688</c:v>
                </c:pt>
                <c:pt idx="103">
                  <c:v>2.1221640000000002</c:v>
                </c:pt>
                <c:pt idx="104">
                  <c:v>2.06</c:v>
                </c:pt>
                <c:pt idx="105">
                  <c:v>2.0050789999999998</c:v>
                </c:pt>
                <c:pt idx="106">
                  <c:v>1.9505840000000001</c:v>
                </c:pt>
                <c:pt idx="107">
                  <c:v>1.8965190000000001</c:v>
                </c:pt>
                <c:pt idx="108">
                  <c:v>1.838101</c:v>
                </c:pt>
                <c:pt idx="109">
                  <c:v>1.77</c:v>
                </c:pt>
                <c:pt idx="110">
                  <c:v>1.7119070000000001</c:v>
                </c:pt>
                <c:pt idx="111">
                  <c:v>1.654887</c:v>
                </c:pt>
                <c:pt idx="112">
                  <c:v>1.5989139999999999</c:v>
                </c:pt>
                <c:pt idx="113">
                  <c:v>1.54396</c:v>
                </c:pt>
                <c:pt idx="114">
                  <c:v>1.49</c:v>
                </c:pt>
                <c:pt idx="115">
                  <c:v>1.4663219999999999</c:v>
                </c:pt>
                <c:pt idx="116">
                  <c:v>1.4523699999999999</c:v>
                </c:pt>
                <c:pt idx="117">
                  <c:v>1.4387179999999999</c:v>
                </c:pt>
                <c:pt idx="118">
                  <c:v>1.4253560000000001</c:v>
                </c:pt>
                <c:pt idx="119">
                  <c:v>1.412274</c:v>
                </c:pt>
                <c:pt idx="120">
                  <c:v>1.3994610000000001</c:v>
                </c:pt>
                <c:pt idx="121">
                  <c:v>1.3869089999999999</c:v>
                </c:pt>
                <c:pt idx="122">
                  <c:v>1.3746100000000001</c:v>
                </c:pt>
                <c:pt idx="123">
                  <c:v>1.3622890000000001</c:v>
                </c:pt>
                <c:pt idx="124">
                  <c:v>1.35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15D-4D92-B5F0-81DEE2970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4178672"/>
        <c:axId val="1231214496"/>
      </c:scatterChart>
      <c:scatterChart>
        <c:scatterStyle val="smoothMarker"/>
        <c:varyColors val="0"/>
        <c:ser>
          <c:idx val="1"/>
          <c:order val="1"/>
          <c:tx>
            <c:strRef>
              <c:f>光学定数→分光反射率!$C$3</c:f>
              <c:strCache>
                <c:ptCount val="1"/>
                <c:pt idx="0">
                  <c:v>消衰係数k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光学定数→分光反射率!$A$4:$A$128</c:f>
              <c:numCache>
                <c:formatCode>General</c:formatCode>
                <c:ptCount val="125"/>
                <c:pt idx="0">
                  <c:v>380</c:v>
                </c:pt>
                <c:pt idx="1">
                  <c:v>385</c:v>
                </c:pt>
                <c:pt idx="2">
                  <c:v>390</c:v>
                </c:pt>
                <c:pt idx="3">
                  <c:v>395</c:v>
                </c:pt>
                <c:pt idx="4">
                  <c:v>400</c:v>
                </c:pt>
                <c:pt idx="5">
                  <c:v>405</c:v>
                </c:pt>
                <c:pt idx="6">
                  <c:v>410</c:v>
                </c:pt>
                <c:pt idx="7">
                  <c:v>415</c:v>
                </c:pt>
                <c:pt idx="8">
                  <c:v>420</c:v>
                </c:pt>
                <c:pt idx="9">
                  <c:v>425</c:v>
                </c:pt>
                <c:pt idx="10">
                  <c:v>430</c:v>
                </c:pt>
                <c:pt idx="11">
                  <c:v>435</c:v>
                </c:pt>
                <c:pt idx="12">
                  <c:v>440</c:v>
                </c:pt>
                <c:pt idx="13">
                  <c:v>445</c:v>
                </c:pt>
                <c:pt idx="14">
                  <c:v>450</c:v>
                </c:pt>
                <c:pt idx="15">
                  <c:v>455</c:v>
                </c:pt>
                <c:pt idx="16">
                  <c:v>460</c:v>
                </c:pt>
                <c:pt idx="17">
                  <c:v>465</c:v>
                </c:pt>
                <c:pt idx="18">
                  <c:v>470</c:v>
                </c:pt>
                <c:pt idx="19">
                  <c:v>475</c:v>
                </c:pt>
                <c:pt idx="20">
                  <c:v>480</c:v>
                </c:pt>
                <c:pt idx="21">
                  <c:v>485</c:v>
                </c:pt>
                <c:pt idx="22">
                  <c:v>490</c:v>
                </c:pt>
                <c:pt idx="23">
                  <c:v>495</c:v>
                </c:pt>
                <c:pt idx="24">
                  <c:v>500</c:v>
                </c:pt>
                <c:pt idx="25">
                  <c:v>505</c:v>
                </c:pt>
                <c:pt idx="26">
                  <c:v>510</c:v>
                </c:pt>
                <c:pt idx="27">
                  <c:v>515</c:v>
                </c:pt>
                <c:pt idx="28">
                  <c:v>520</c:v>
                </c:pt>
                <c:pt idx="29">
                  <c:v>525</c:v>
                </c:pt>
                <c:pt idx="30">
                  <c:v>530</c:v>
                </c:pt>
                <c:pt idx="31">
                  <c:v>535</c:v>
                </c:pt>
                <c:pt idx="32">
                  <c:v>540</c:v>
                </c:pt>
                <c:pt idx="33">
                  <c:v>545</c:v>
                </c:pt>
                <c:pt idx="34">
                  <c:v>550</c:v>
                </c:pt>
                <c:pt idx="35">
                  <c:v>555</c:v>
                </c:pt>
                <c:pt idx="36">
                  <c:v>560</c:v>
                </c:pt>
                <c:pt idx="37">
                  <c:v>565</c:v>
                </c:pt>
                <c:pt idx="38">
                  <c:v>570</c:v>
                </c:pt>
                <c:pt idx="39">
                  <c:v>575</c:v>
                </c:pt>
                <c:pt idx="40">
                  <c:v>580</c:v>
                </c:pt>
                <c:pt idx="41">
                  <c:v>585</c:v>
                </c:pt>
                <c:pt idx="42">
                  <c:v>590</c:v>
                </c:pt>
                <c:pt idx="43">
                  <c:v>595</c:v>
                </c:pt>
                <c:pt idx="44">
                  <c:v>600</c:v>
                </c:pt>
                <c:pt idx="45">
                  <c:v>605</c:v>
                </c:pt>
                <c:pt idx="46">
                  <c:v>610</c:v>
                </c:pt>
                <c:pt idx="47">
                  <c:v>615</c:v>
                </c:pt>
                <c:pt idx="48">
                  <c:v>620</c:v>
                </c:pt>
                <c:pt idx="49">
                  <c:v>625</c:v>
                </c:pt>
                <c:pt idx="50">
                  <c:v>630</c:v>
                </c:pt>
                <c:pt idx="51">
                  <c:v>635</c:v>
                </c:pt>
                <c:pt idx="52">
                  <c:v>640</c:v>
                </c:pt>
                <c:pt idx="53">
                  <c:v>645</c:v>
                </c:pt>
                <c:pt idx="54">
                  <c:v>650</c:v>
                </c:pt>
                <c:pt idx="55">
                  <c:v>655</c:v>
                </c:pt>
                <c:pt idx="56">
                  <c:v>660</c:v>
                </c:pt>
                <c:pt idx="57">
                  <c:v>665</c:v>
                </c:pt>
                <c:pt idx="58">
                  <c:v>670</c:v>
                </c:pt>
                <c:pt idx="59">
                  <c:v>675</c:v>
                </c:pt>
                <c:pt idx="60">
                  <c:v>680</c:v>
                </c:pt>
                <c:pt idx="61">
                  <c:v>685</c:v>
                </c:pt>
                <c:pt idx="62">
                  <c:v>690</c:v>
                </c:pt>
                <c:pt idx="63">
                  <c:v>695</c:v>
                </c:pt>
                <c:pt idx="64">
                  <c:v>700</c:v>
                </c:pt>
                <c:pt idx="65">
                  <c:v>705</c:v>
                </c:pt>
                <c:pt idx="66">
                  <c:v>710</c:v>
                </c:pt>
                <c:pt idx="67">
                  <c:v>715</c:v>
                </c:pt>
                <c:pt idx="68">
                  <c:v>720</c:v>
                </c:pt>
                <c:pt idx="69">
                  <c:v>725</c:v>
                </c:pt>
                <c:pt idx="70">
                  <c:v>730</c:v>
                </c:pt>
                <c:pt idx="71">
                  <c:v>735</c:v>
                </c:pt>
                <c:pt idx="72">
                  <c:v>740</c:v>
                </c:pt>
                <c:pt idx="73">
                  <c:v>745</c:v>
                </c:pt>
                <c:pt idx="74">
                  <c:v>750</c:v>
                </c:pt>
                <c:pt idx="75">
                  <c:v>755</c:v>
                </c:pt>
                <c:pt idx="76">
                  <c:v>760</c:v>
                </c:pt>
                <c:pt idx="77">
                  <c:v>765</c:v>
                </c:pt>
                <c:pt idx="78">
                  <c:v>770</c:v>
                </c:pt>
                <c:pt idx="79">
                  <c:v>775</c:v>
                </c:pt>
                <c:pt idx="80">
                  <c:v>780</c:v>
                </c:pt>
                <c:pt idx="81">
                  <c:v>785</c:v>
                </c:pt>
                <c:pt idx="82">
                  <c:v>790</c:v>
                </c:pt>
                <c:pt idx="83">
                  <c:v>795</c:v>
                </c:pt>
                <c:pt idx="84">
                  <c:v>800</c:v>
                </c:pt>
                <c:pt idx="85">
                  <c:v>805</c:v>
                </c:pt>
                <c:pt idx="86">
                  <c:v>810</c:v>
                </c:pt>
                <c:pt idx="87">
                  <c:v>815</c:v>
                </c:pt>
                <c:pt idx="88">
                  <c:v>820</c:v>
                </c:pt>
                <c:pt idx="89">
                  <c:v>825</c:v>
                </c:pt>
                <c:pt idx="90">
                  <c:v>830</c:v>
                </c:pt>
                <c:pt idx="91">
                  <c:v>835</c:v>
                </c:pt>
                <c:pt idx="92">
                  <c:v>840</c:v>
                </c:pt>
                <c:pt idx="93">
                  <c:v>845</c:v>
                </c:pt>
                <c:pt idx="94">
                  <c:v>850</c:v>
                </c:pt>
                <c:pt idx="95">
                  <c:v>855</c:v>
                </c:pt>
                <c:pt idx="96">
                  <c:v>860</c:v>
                </c:pt>
                <c:pt idx="97">
                  <c:v>865</c:v>
                </c:pt>
                <c:pt idx="98">
                  <c:v>870</c:v>
                </c:pt>
                <c:pt idx="99">
                  <c:v>875</c:v>
                </c:pt>
                <c:pt idx="100">
                  <c:v>880</c:v>
                </c:pt>
                <c:pt idx="101">
                  <c:v>885</c:v>
                </c:pt>
                <c:pt idx="102">
                  <c:v>890</c:v>
                </c:pt>
                <c:pt idx="103">
                  <c:v>895</c:v>
                </c:pt>
                <c:pt idx="104">
                  <c:v>900</c:v>
                </c:pt>
                <c:pt idx="105">
                  <c:v>905</c:v>
                </c:pt>
                <c:pt idx="106">
                  <c:v>910</c:v>
                </c:pt>
                <c:pt idx="107">
                  <c:v>915</c:v>
                </c:pt>
                <c:pt idx="108">
                  <c:v>920</c:v>
                </c:pt>
                <c:pt idx="109">
                  <c:v>925</c:v>
                </c:pt>
                <c:pt idx="110">
                  <c:v>930</c:v>
                </c:pt>
                <c:pt idx="111">
                  <c:v>935</c:v>
                </c:pt>
                <c:pt idx="112">
                  <c:v>940</c:v>
                </c:pt>
                <c:pt idx="113">
                  <c:v>945</c:v>
                </c:pt>
                <c:pt idx="114">
                  <c:v>950</c:v>
                </c:pt>
                <c:pt idx="115">
                  <c:v>955</c:v>
                </c:pt>
                <c:pt idx="116">
                  <c:v>960</c:v>
                </c:pt>
                <c:pt idx="117">
                  <c:v>965</c:v>
                </c:pt>
                <c:pt idx="118">
                  <c:v>970</c:v>
                </c:pt>
                <c:pt idx="119">
                  <c:v>975</c:v>
                </c:pt>
                <c:pt idx="120">
                  <c:v>980</c:v>
                </c:pt>
                <c:pt idx="121">
                  <c:v>985</c:v>
                </c:pt>
                <c:pt idx="122">
                  <c:v>990</c:v>
                </c:pt>
                <c:pt idx="123">
                  <c:v>995</c:v>
                </c:pt>
                <c:pt idx="124">
                  <c:v>1000</c:v>
                </c:pt>
              </c:numCache>
            </c:numRef>
          </c:xVal>
          <c:yVal>
            <c:numRef>
              <c:f>光学定数→分光反射率!$C$4:$C$128</c:f>
              <c:numCache>
                <c:formatCode>General</c:formatCode>
                <c:ptCount val="125"/>
                <c:pt idx="0">
                  <c:v>4.615221</c:v>
                </c:pt>
                <c:pt idx="1">
                  <c:v>4.6786190000000003</c:v>
                </c:pt>
                <c:pt idx="2">
                  <c:v>4.7403760000000004</c:v>
                </c:pt>
                <c:pt idx="3">
                  <c:v>4.8005570000000004</c:v>
                </c:pt>
                <c:pt idx="4">
                  <c:v>4.8600000000000003</c:v>
                </c:pt>
                <c:pt idx="5">
                  <c:v>4.9207539999999996</c:v>
                </c:pt>
                <c:pt idx="6">
                  <c:v>4.9807750000000004</c:v>
                </c:pt>
                <c:pt idx="7">
                  <c:v>5.0418849999999997</c:v>
                </c:pt>
                <c:pt idx="8">
                  <c:v>5.1057139999999999</c:v>
                </c:pt>
                <c:pt idx="9">
                  <c:v>5.1687609999999999</c:v>
                </c:pt>
                <c:pt idx="10">
                  <c:v>5.2298299999999998</c:v>
                </c:pt>
                <c:pt idx="11">
                  <c:v>5.2889910000000002</c:v>
                </c:pt>
                <c:pt idx="12">
                  <c:v>5.3475070000000002</c:v>
                </c:pt>
                <c:pt idx="13">
                  <c:v>5.4076570000000004</c:v>
                </c:pt>
                <c:pt idx="14">
                  <c:v>5.47</c:v>
                </c:pt>
                <c:pt idx="15">
                  <c:v>5.5300500000000001</c:v>
                </c:pt>
                <c:pt idx="16">
                  <c:v>5.590128</c:v>
                </c:pt>
                <c:pt idx="17">
                  <c:v>5.6530209999999999</c:v>
                </c:pt>
                <c:pt idx="18">
                  <c:v>5.7152320000000003</c:v>
                </c:pt>
                <c:pt idx="19">
                  <c:v>5.7767809999999997</c:v>
                </c:pt>
                <c:pt idx="20">
                  <c:v>5.838133</c:v>
                </c:pt>
                <c:pt idx="21">
                  <c:v>5.8991290000000003</c:v>
                </c:pt>
                <c:pt idx="22">
                  <c:v>5.9595120000000001</c:v>
                </c:pt>
                <c:pt idx="23">
                  <c:v>6.0193000000000003</c:v>
                </c:pt>
                <c:pt idx="24">
                  <c:v>6.08</c:v>
                </c:pt>
                <c:pt idx="25">
                  <c:v>6.137435</c:v>
                </c:pt>
                <c:pt idx="26">
                  <c:v>6.1985960000000002</c:v>
                </c:pt>
                <c:pt idx="27">
                  <c:v>6.2603609999999996</c:v>
                </c:pt>
                <c:pt idx="28">
                  <c:v>6.3235960000000002</c:v>
                </c:pt>
                <c:pt idx="29">
                  <c:v>6.3871789999999997</c:v>
                </c:pt>
                <c:pt idx="30">
                  <c:v>6.4473380000000002</c:v>
                </c:pt>
                <c:pt idx="31">
                  <c:v>6.5039379999999998</c:v>
                </c:pt>
                <c:pt idx="32">
                  <c:v>6.5616690000000002</c:v>
                </c:pt>
                <c:pt idx="33">
                  <c:v>6.6261340000000004</c:v>
                </c:pt>
                <c:pt idx="34">
                  <c:v>6.69</c:v>
                </c:pt>
                <c:pt idx="35">
                  <c:v>6.7479610000000001</c:v>
                </c:pt>
                <c:pt idx="36">
                  <c:v>6.8074620000000001</c:v>
                </c:pt>
                <c:pt idx="37">
                  <c:v>6.8661770000000004</c:v>
                </c:pt>
                <c:pt idx="38">
                  <c:v>6.9236639999999996</c:v>
                </c:pt>
                <c:pt idx="39">
                  <c:v>6.9807050000000004</c:v>
                </c:pt>
                <c:pt idx="40">
                  <c:v>7.0363959999999999</c:v>
                </c:pt>
                <c:pt idx="41">
                  <c:v>7.0912199999999999</c:v>
                </c:pt>
                <c:pt idx="42">
                  <c:v>7.1456609999999996</c:v>
                </c:pt>
                <c:pt idx="43">
                  <c:v>7.2029009999999998</c:v>
                </c:pt>
                <c:pt idx="44">
                  <c:v>7.26</c:v>
                </c:pt>
                <c:pt idx="45">
                  <c:v>7.3122749999999996</c:v>
                </c:pt>
                <c:pt idx="46">
                  <c:v>7.3689470000000004</c:v>
                </c:pt>
                <c:pt idx="47">
                  <c:v>7.425224</c:v>
                </c:pt>
                <c:pt idx="48">
                  <c:v>7.4810800000000004</c:v>
                </c:pt>
                <c:pt idx="49">
                  <c:v>7.5348959999999998</c:v>
                </c:pt>
                <c:pt idx="50">
                  <c:v>7.5883770000000004</c:v>
                </c:pt>
                <c:pt idx="51">
                  <c:v>7.641527</c:v>
                </c:pt>
                <c:pt idx="52">
                  <c:v>7.6916359999999999</c:v>
                </c:pt>
                <c:pt idx="53">
                  <c:v>7.7409520000000001</c:v>
                </c:pt>
                <c:pt idx="54">
                  <c:v>7.79</c:v>
                </c:pt>
                <c:pt idx="55">
                  <c:v>7.8461410000000003</c:v>
                </c:pt>
                <c:pt idx="56">
                  <c:v>7.9003639999999997</c:v>
                </c:pt>
                <c:pt idx="57">
                  <c:v>7.9542700000000002</c:v>
                </c:pt>
                <c:pt idx="58">
                  <c:v>8.0078630000000004</c:v>
                </c:pt>
                <c:pt idx="59">
                  <c:v>8.0619750000000003</c:v>
                </c:pt>
                <c:pt idx="60">
                  <c:v>8.1158470000000005</c:v>
                </c:pt>
                <c:pt idx="61">
                  <c:v>8.1694460000000007</c:v>
                </c:pt>
                <c:pt idx="62">
                  <c:v>8.2207460000000001</c:v>
                </c:pt>
                <c:pt idx="63">
                  <c:v>8.2654399999999999</c:v>
                </c:pt>
                <c:pt idx="64">
                  <c:v>8.31</c:v>
                </c:pt>
                <c:pt idx="65">
                  <c:v>8.3570989999999998</c:v>
                </c:pt>
                <c:pt idx="66">
                  <c:v>8.4029749999999996</c:v>
                </c:pt>
                <c:pt idx="67">
                  <c:v>8.4462379999999992</c:v>
                </c:pt>
                <c:pt idx="68">
                  <c:v>8.4895110000000003</c:v>
                </c:pt>
                <c:pt idx="69">
                  <c:v>8.5327859999999998</c:v>
                </c:pt>
                <c:pt idx="70">
                  <c:v>8.5715859999999999</c:v>
                </c:pt>
                <c:pt idx="71">
                  <c:v>8.5831320000000009</c:v>
                </c:pt>
                <c:pt idx="72">
                  <c:v>8.5950550000000003</c:v>
                </c:pt>
                <c:pt idx="73">
                  <c:v>8.6073470000000007</c:v>
                </c:pt>
                <c:pt idx="74">
                  <c:v>8.6199999999999992</c:v>
                </c:pt>
                <c:pt idx="75">
                  <c:v>8.6165850000000006</c:v>
                </c:pt>
                <c:pt idx="76">
                  <c:v>8.6120529999999995</c:v>
                </c:pt>
                <c:pt idx="77">
                  <c:v>8.6077659999999998</c:v>
                </c:pt>
                <c:pt idx="78">
                  <c:v>8.6037250000000007</c:v>
                </c:pt>
                <c:pt idx="79">
                  <c:v>8.5993960000000005</c:v>
                </c:pt>
                <c:pt idx="80">
                  <c:v>8.5692079999999997</c:v>
                </c:pt>
                <c:pt idx="81">
                  <c:v>8.5391110000000001</c:v>
                </c:pt>
                <c:pt idx="82">
                  <c:v>8.5091090000000005</c:v>
                </c:pt>
                <c:pt idx="83">
                  <c:v>8.4792059999999996</c:v>
                </c:pt>
                <c:pt idx="84">
                  <c:v>8.4494469999999993</c:v>
                </c:pt>
                <c:pt idx="85">
                  <c:v>8.4217420000000001</c:v>
                </c:pt>
                <c:pt idx="86">
                  <c:v>8.3939459999999997</c:v>
                </c:pt>
                <c:pt idx="87">
                  <c:v>8.3660569999999996</c:v>
                </c:pt>
                <c:pt idx="88">
                  <c:v>8.3380759999999992</c:v>
                </c:pt>
                <c:pt idx="89">
                  <c:v>8.31</c:v>
                </c:pt>
                <c:pt idx="90">
                  <c:v>8.2969159999999995</c:v>
                </c:pt>
                <c:pt idx="91">
                  <c:v>8.2776779999999999</c:v>
                </c:pt>
                <c:pt idx="92">
                  <c:v>8.258445</c:v>
                </c:pt>
                <c:pt idx="93">
                  <c:v>8.2392190000000003</c:v>
                </c:pt>
                <c:pt idx="94">
                  <c:v>8.2200000000000006</c:v>
                </c:pt>
                <c:pt idx="95">
                  <c:v>8.2101959999999998</c:v>
                </c:pt>
                <c:pt idx="96">
                  <c:v>8.2022480000000009</c:v>
                </c:pt>
                <c:pt idx="97">
                  <c:v>8.1945800000000002</c:v>
                </c:pt>
                <c:pt idx="98">
                  <c:v>8.1871620000000007</c:v>
                </c:pt>
                <c:pt idx="99">
                  <c:v>8.18</c:v>
                </c:pt>
                <c:pt idx="100">
                  <c:v>8.193854</c:v>
                </c:pt>
                <c:pt idx="101">
                  <c:v>8.2082390000000007</c:v>
                </c:pt>
                <c:pt idx="102">
                  <c:v>8.2371040000000004</c:v>
                </c:pt>
                <c:pt idx="103">
                  <c:v>8.2683309999999999</c:v>
                </c:pt>
                <c:pt idx="104">
                  <c:v>8.3000000000000007</c:v>
                </c:pt>
                <c:pt idx="105">
                  <c:v>8.3376640000000002</c:v>
                </c:pt>
                <c:pt idx="106">
                  <c:v>8.3756170000000001</c:v>
                </c:pt>
                <c:pt idx="107">
                  <c:v>8.4138490000000008</c:v>
                </c:pt>
                <c:pt idx="108">
                  <c:v>8.4520429999999998</c:v>
                </c:pt>
                <c:pt idx="109">
                  <c:v>8.49</c:v>
                </c:pt>
                <c:pt idx="110">
                  <c:v>8.5682700000000001</c:v>
                </c:pt>
                <c:pt idx="111">
                  <c:v>8.6464259999999999</c:v>
                </c:pt>
                <c:pt idx="112">
                  <c:v>8.7244469999999996</c:v>
                </c:pt>
                <c:pt idx="113">
                  <c:v>8.8023120000000006</c:v>
                </c:pt>
                <c:pt idx="114">
                  <c:v>8.8800000000000008</c:v>
                </c:pt>
                <c:pt idx="115">
                  <c:v>8.9688470000000002</c:v>
                </c:pt>
                <c:pt idx="116">
                  <c:v>9.0410190000000004</c:v>
                </c:pt>
                <c:pt idx="117">
                  <c:v>9.1126880000000003</c:v>
                </c:pt>
                <c:pt idx="118">
                  <c:v>9.1838630000000006</c:v>
                </c:pt>
                <c:pt idx="119">
                  <c:v>9.2545529999999996</c:v>
                </c:pt>
                <c:pt idx="120">
                  <c:v>9.3247649999999993</c:v>
                </c:pt>
                <c:pt idx="121">
                  <c:v>9.3945080000000001</c:v>
                </c:pt>
                <c:pt idx="122">
                  <c:v>9.4637919999999998</c:v>
                </c:pt>
                <c:pt idx="123">
                  <c:v>9.5245309999999996</c:v>
                </c:pt>
                <c:pt idx="124">
                  <c:v>9.58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15D-4D92-B5F0-81DEE2970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0819344"/>
        <c:axId val="1410818928"/>
      </c:scatterChart>
      <c:valAx>
        <c:axId val="1234178672"/>
        <c:scaling>
          <c:orientation val="minMax"/>
          <c:max val="1000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alpha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 sz="1100" b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波長</a:t>
                </a:r>
                <a:r>
                  <a:rPr lang="en-US" altLang="ja-JP" sz="1100" b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λ[nm]</a:t>
                </a:r>
                <a:endParaRPr lang="ja-JP" altLang="en-US" sz="1100" b="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1231214496"/>
        <c:crosses val="autoZero"/>
        <c:crossBetween val="midCat"/>
        <c:majorUnit val="100"/>
      </c:valAx>
      <c:valAx>
        <c:axId val="123121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100" b="0" i="0" kern="1200" baseline="0">
                    <a:solidFill>
                      <a:srgbClr val="000000"/>
                    </a:solidFill>
                    <a:effectLst/>
                    <a:latin typeface="Meiryo UI" panose="020B0604030504040204" pitchFamily="50" charset="-128"/>
                    <a:ea typeface="Meiryo UI" panose="020B0604030504040204" pitchFamily="50" charset="-128"/>
                  </a:rPr>
                  <a:t>屈折率</a:t>
                </a:r>
                <a:endParaRPr lang="ja-JP" altLang="ja-JP" sz="11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1234178672"/>
        <c:crosses val="autoZero"/>
        <c:crossBetween val="midCat"/>
      </c:valAx>
      <c:valAx>
        <c:axId val="14108189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 sz="110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消衰係数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JP"/>
          </a:p>
        </c:txPr>
        <c:crossAx val="1410819344"/>
        <c:crosses val="max"/>
        <c:crossBetween val="midCat"/>
      </c:valAx>
      <c:valAx>
        <c:axId val="141081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08189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166326973675689"/>
          <c:y val="0.6719384941749994"/>
          <c:w val="0.26033781900898217"/>
          <c:h val="0.1503963529209296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64108</xdr:colOff>
      <xdr:row>2</xdr:row>
      <xdr:rowOff>152957</xdr:rowOff>
    </xdr:from>
    <xdr:to>
      <xdr:col>19</xdr:col>
      <xdr:colOff>217715</xdr:colOff>
      <xdr:row>26</xdr:row>
      <xdr:rowOff>82445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16446372-DE47-4653-9233-C2CAF83671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44823</xdr:colOff>
      <xdr:row>2</xdr:row>
      <xdr:rowOff>156882</xdr:rowOff>
    </xdr:from>
    <xdr:to>
      <xdr:col>9</xdr:col>
      <xdr:colOff>612321</xdr:colOff>
      <xdr:row>26</xdr:row>
      <xdr:rowOff>108858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EF64A4C1-0733-431F-99D1-0043455D6C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8"/>
  <sheetViews>
    <sheetView tabSelected="1" zoomScale="85" zoomScaleNormal="85" workbookViewId="0">
      <selection activeCell="H31" sqref="H31"/>
    </sheetView>
  </sheetViews>
  <sheetFormatPr defaultRowHeight="13.5"/>
  <cols>
    <col min="1" max="1" width="13.375" style="1" bestFit="1" customWidth="1"/>
    <col min="2" max="2" width="9.5" style="1" bestFit="1" customWidth="1"/>
    <col min="3" max="3" width="9.875" style="1" bestFit="1" customWidth="1"/>
    <col min="4" max="7" width="9.875" style="1" customWidth="1"/>
    <col min="8" max="10" width="9" style="1"/>
    <col min="11" max="11" width="10.875" style="1" bestFit="1" customWidth="1"/>
    <col min="12" max="12" width="12.75" style="1" bestFit="1" customWidth="1"/>
  </cols>
  <sheetData>
    <row r="1" spans="1:12">
      <c r="A1" s="6" t="s">
        <v>15</v>
      </c>
      <c r="B1" s="6"/>
      <c r="C1" s="6"/>
      <c r="K1" s="6" t="s">
        <v>17</v>
      </c>
      <c r="L1" s="6"/>
    </row>
    <row r="2" spans="1:12">
      <c r="A2" s="2" t="s">
        <v>16</v>
      </c>
      <c r="B2" s="1">
        <v>5</v>
      </c>
      <c r="K2" s="6"/>
      <c r="L2" s="6"/>
    </row>
    <row r="3" spans="1:12">
      <c r="A3" s="2" t="s">
        <v>12</v>
      </c>
      <c r="B3" s="1" t="s">
        <v>10</v>
      </c>
      <c r="C3" s="1" t="s">
        <v>11</v>
      </c>
      <c r="H3" s="3"/>
      <c r="I3" s="3"/>
      <c r="J3" s="3"/>
      <c r="K3" s="5" t="s">
        <v>12</v>
      </c>
      <c r="L3" s="5" t="s">
        <v>9</v>
      </c>
    </row>
    <row r="4" spans="1:12">
      <c r="A4">
        <v>380</v>
      </c>
      <c r="B4">
        <v>0.442361</v>
      </c>
      <c r="C4">
        <v>4.615221</v>
      </c>
      <c r="D4"/>
      <c r="E4"/>
      <c r="F4"/>
      <c r="G4"/>
      <c r="K4" s="5">
        <f t="shared" ref="K4:K67" si="0">A4</f>
        <v>380</v>
      </c>
      <c r="L4" s="5">
        <f>計算過程!J5</f>
        <v>92.431978806861821</v>
      </c>
    </row>
    <row r="5" spans="1:12">
      <c r="A5">
        <v>385</v>
      </c>
      <c r="B5">
        <v>0.454179</v>
      </c>
      <c r="C5">
        <v>4.6786190000000003</v>
      </c>
      <c r="D5"/>
      <c r="E5"/>
      <c r="F5"/>
      <c r="G5"/>
      <c r="K5" s="5">
        <f t="shared" si="0"/>
        <v>385</v>
      </c>
      <c r="L5" s="5">
        <f>計算過程!J6</f>
        <v>92.431603570662205</v>
      </c>
    </row>
    <row r="6" spans="1:12">
      <c r="A6">
        <v>390</v>
      </c>
      <c r="B6">
        <v>0.466115</v>
      </c>
      <c r="C6">
        <v>4.7403760000000004</v>
      </c>
      <c r="D6"/>
      <c r="E6"/>
      <c r="F6"/>
      <c r="G6"/>
      <c r="K6" s="5">
        <f t="shared" si="0"/>
        <v>390</v>
      </c>
      <c r="L6" s="5">
        <f>計算過程!J7</f>
        <v>92.427210098923894</v>
      </c>
    </row>
    <row r="7" spans="1:12">
      <c r="A7">
        <v>395</v>
      </c>
      <c r="B7">
        <v>0.47816999999999998</v>
      </c>
      <c r="C7">
        <v>4.8005570000000004</v>
      </c>
      <c r="D7"/>
      <c r="E7"/>
      <c r="F7"/>
      <c r="G7"/>
      <c r="K7" s="5">
        <f t="shared" si="0"/>
        <v>395</v>
      </c>
      <c r="L7" s="5">
        <f>計算過程!J8</f>
        <v>92.41908174931055</v>
      </c>
    </row>
    <row r="8" spans="1:12">
      <c r="A8">
        <v>400</v>
      </c>
      <c r="B8">
        <v>0.49</v>
      </c>
      <c r="C8">
        <v>4.8600000000000003</v>
      </c>
      <c r="D8"/>
      <c r="E8"/>
      <c r="F8"/>
      <c r="G8"/>
      <c r="K8" s="5">
        <f t="shared" si="0"/>
        <v>400</v>
      </c>
      <c r="L8" s="5">
        <f>計算過程!J9</f>
        <v>92.414728864120292</v>
      </c>
    </row>
    <row r="9" spans="1:12">
      <c r="A9">
        <v>405</v>
      </c>
      <c r="B9">
        <v>0.50259600000000004</v>
      </c>
      <c r="C9">
        <v>4.9207539999999996</v>
      </c>
      <c r="D9"/>
      <c r="E9"/>
      <c r="F9"/>
      <c r="G9"/>
      <c r="K9" s="5">
        <f t="shared" si="0"/>
        <v>405</v>
      </c>
      <c r="L9" s="5">
        <f>計算過程!J10</f>
        <v>92.405466553909548</v>
      </c>
    </row>
    <row r="10" spans="1:12">
      <c r="A10">
        <v>410</v>
      </c>
      <c r="B10">
        <v>0.514961</v>
      </c>
      <c r="C10">
        <v>4.9807750000000004</v>
      </c>
      <c r="D10"/>
      <c r="E10"/>
      <c r="F10"/>
      <c r="G10"/>
      <c r="K10" s="5">
        <f t="shared" si="0"/>
        <v>410</v>
      </c>
      <c r="L10" s="5">
        <f>計算過程!J11</f>
        <v>92.399960373293482</v>
      </c>
    </row>
    <row r="11" spans="1:12">
      <c r="A11">
        <v>415</v>
      </c>
      <c r="B11">
        <v>0.52728699999999995</v>
      </c>
      <c r="C11">
        <v>5.0418849999999997</v>
      </c>
      <c r="D11"/>
      <c r="E11"/>
      <c r="F11"/>
      <c r="G11"/>
      <c r="K11" s="5">
        <f t="shared" si="0"/>
        <v>415</v>
      </c>
      <c r="L11" s="5">
        <f>計算過程!J12</f>
        <v>92.40030153412583</v>
      </c>
    </row>
    <row r="12" spans="1:12">
      <c r="A12">
        <v>420</v>
      </c>
      <c r="B12">
        <v>0.53973899999999997</v>
      </c>
      <c r="C12">
        <v>5.1057139999999999</v>
      </c>
      <c r="D12"/>
      <c r="E12"/>
      <c r="F12"/>
      <c r="G12"/>
      <c r="K12" s="5">
        <f t="shared" si="0"/>
        <v>420</v>
      </c>
      <c r="L12" s="5">
        <f>計算過程!J13</f>
        <v>92.408452752796819</v>
      </c>
    </row>
    <row r="13" spans="1:12">
      <c r="A13">
        <v>425</v>
      </c>
      <c r="B13">
        <v>0.55196699999999999</v>
      </c>
      <c r="C13">
        <v>5.1687609999999999</v>
      </c>
      <c r="D13"/>
      <c r="E13"/>
      <c r="F13"/>
      <c r="G13"/>
      <c r="K13" s="5">
        <f t="shared" si="0"/>
        <v>425</v>
      </c>
      <c r="L13" s="5">
        <f>計算過程!J14</f>
        <v>92.4192127735529</v>
      </c>
    </row>
    <row r="14" spans="1:12">
      <c r="A14">
        <v>430</v>
      </c>
      <c r="B14">
        <v>0.56467900000000004</v>
      </c>
      <c r="C14">
        <v>5.2298299999999998</v>
      </c>
      <c r="D14"/>
      <c r="E14"/>
      <c r="F14"/>
      <c r="G14"/>
      <c r="K14" s="5">
        <f t="shared" si="0"/>
        <v>430</v>
      </c>
      <c r="L14" s="5">
        <f>計算過程!J15</f>
        <v>92.420204330796764</v>
      </c>
    </row>
    <row r="15" spans="1:12">
      <c r="A15">
        <v>435</v>
      </c>
      <c r="B15">
        <v>0.57786599999999999</v>
      </c>
      <c r="C15">
        <v>5.2889910000000002</v>
      </c>
      <c r="D15"/>
      <c r="E15"/>
      <c r="F15"/>
      <c r="G15"/>
      <c r="K15" s="5">
        <f t="shared" si="0"/>
        <v>435</v>
      </c>
      <c r="L15" s="5">
        <f>計算過程!J16</f>
        <v>92.412201707796925</v>
      </c>
    </row>
    <row r="16" spans="1:12">
      <c r="A16">
        <v>440</v>
      </c>
      <c r="B16">
        <v>0.59083200000000002</v>
      </c>
      <c r="C16">
        <v>5.3475070000000002</v>
      </c>
      <c r="D16"/>
      <c r="E16"/>
      <c r="F16"/>
      <c r="G16"/>
      <c r="K16" s="5">
        <f t="shared" si="0"/>
        <v>440</v>
      </c>
      <c r="L16" s="5">
        <f>計算過程!J17</f>
        <v>92.407318415824221</v>
      </c>
    </row>
    <row r="17" spans="1:12">
      <c r="A17">
        <v>445</v>
      </c>
      <c r="B17">
        <v>0.60416400000000003</v>
      </c>
      <c r="C17">
        <v>5.4076570000000004</v>
      </c>
      <c r="D17"/>
      <c r="E17"/>
      <c r="F17"/>
      <c r="G17"/>
      <c r="K17" s="5">
        <f t="shared" si="0"/>
        <v>445</v>
      </c>
      <c r="L17" s="5">
        <f>計算過程!J18</f>
        <v>92.404252743075801</v>
      </c>
    </row>
    <row r="18" spans="1:12">
      <c r="A18">
        <v>450</v>
      </c>
      <c r="B18">
        <v>0.61799999999999999</v>
      </c>
      <c r="C18">
        <v>5.47</v>
      </c>
      <c r="D18"/>
      <c r="E18"/>
      <c r="F18"/>
      <c r="G18"/>
      <c r="K18" s="5">
        <f t="shared" si="0"/>
        <v>450</v>
      </c>
      <c r="L18" s="5">
        <f>計算過程!J19</f>
        <v>92.402876559625838</v>
      </c>
    </row>
    <row r="19" spans="1:12">
      <c r="A19">
        <v>455</v>
      </c>
      <c r="B19">
        <v>0.63222800000000001</v>
      </c>
      <c r="C19">
        <v>5.5300500000000001</v>
      </c>
      <c r="D19"/>
      <c r="E19"/>
      <c r="F19"/>
      <c r="G19"/>
      <c r="K19" s="5">
        <f t="shared" si="0"/>
        <v>455</v>
      </c>
      <c r="L19" s="5">
        <f>計算過程!J20</f>
        <v>92.393202789417899</v>
      </c>
    </row>
    <row r="20" spans="1:12">
      <c r="A20">
        <v>460</v>
      </c>
      <c r="B20">
        <v>0.64637</v>
      </c>
      <c r="C20">
        <v>5.590128</v>
      </c>
      <c r="D20"/>
      <c r="E20"/>
      <c r="F20"/>
      <c r="G20"/>
      <c r="K20" s="5">
        <f t="shared" si="0"/>
        <v>460</v>
      </c>
      <c r="L20" s="5">
        <f>計算過程!J21</f>
        <v>92.386659639208517</v>
      </c>
    </row>
    <row r="21" spans="1:12">
      <c r="A21">
        <v>465</v>
      </c>
      <c r="B21">
        <v>0.66103999999999996</v>
      </c>
      <c r="C21">
        <v>5.6530209999999999</v>
      </c>
      <c r="D21"/>
      <c r="E21"/>
      <c r="F21"/>
      <c r="G21"/>
      <c r="K21" s="5">
        <f t="shared" si="0"/>
        <v>465</v>
      </c>
      <c r="L21" s="5">
        <f>計算過程!J22</f>
        <v>92.383343248479491</v>
      </c>
    </row>
    <row r="22" spans="1:12">
      <c r="A22">
        <v>470</v>
      </c>
      <c r="B22">
        <v>0.67546799999999996</v>
      </c>
      <c r="C22">
        <v>5.7152320000000003</v>
      </c>
      <c r="D22"/>
      <c r="E22"/>
      <c r="F22"/>
      <c r="G22"/>
      <c r="K22" s="5">
        <f t="shared" si="0"/>
        <v>470</v>
      </c>
      <c r="L22" s="5">
        <f>計算過程!J23</f>
        <v>92.382840107605901</v>
      </c>
    </row>
    <row r="23" spans="1:12">
      <c r="A23">
        <v>475</v>
      </c>
      <c r="B23">
        <v>0.68966400000000005</v>
      </c>
      <c r="C23">
        <v>5.7767809999999997</v>
      </c>
      <c r="D23"/>
      <c r="E23"/>
      <c r="F23"/>
      <c r="G23"/>
      <c r="K23" s="5">
        <f t="shared" si="0"/>
        <v>475</v>
      </c>
      <c r="L23" s="5">
        <f>計算過程!J24</f>
        <v>92.384861566978287</v>
      </c>
    </row>
    <row r="24" spans="1:12">
      <c r="A24">
        <v>480</v>
      </c>
      <c r="B24">
        <v>0.70503899999999997</v>
      </c>
      <c r="C24">
        <v>5.838133</v>
      </c>
      <c r="D24"/>
      <c r="E24"/>
      <c r="F24"/>
      <c r="G24"/>
      <c r="K24" s="5">
        <f t="shared" si="0"/>
        <v>480</v>
      </c>
      <c r="L24" s="5">
        <f>計算過程!J25</f>
        <v>92.376047406496212</v>
      </c>
    </row>
    <row r="25" spans="1:12">
      <c r="A25">
        <v>485</v>
      </c>
      <c r="B25">
        <v>0.72101999999999999</v>
      </c>
      <c r="C25">
        <v>5.8991290000000003</v>
      </c>
      <c r="D25"/>
      <c r="E25"/>
      <c r="F25"/>
      <c r="G25"/>
      <c r="K25" s="5">
        <f t="shared" si="0"/>
        <v>485</v>
      </c>
      <c r="L25" s="5">
        <f>計算過程!J26</f>
        <v>92.3623607890664</v>
      </c>
    </row>
    <row r="26" spans="1:12">
      <c r="A26">
        <v>490</v>
      </c>
      <c r="B26">
        <v>0.73674899999999999</v>
      </c>
      <c r="C26">
        <v>5.9595120000000001</v>
      </c>
      <c r="D26"/>
      <c r="E26"/>
      <c r="F26"/>
      <c r="G26"/>
      <c r="K26" s="5">
        <f t="shared" si="0"/>
        <v>490</v>
      </c>
      <c r="L26" s="5">
        <f>計算過程!J27</f>
        <v>92.351791944121615</v>
      </c>
    </row>
    <row r="27" spans="1:12">
      <c r="A27">
        <v>495</v>
      </c>
      <c r="B27">
        <v>0.75223700000000004</v>
      </c>
      <c r="C27">
        <v>6.0193000000000003</v>
      </c>
      <c r="D27"/>
      <c r="E27"/>
      <c r="F27"/>
      <c r="G27"/>
      <c r="K27" s="5">
        <f t="shared" si="0"/>
        <v>495</v>
      </c>
      <c r="L27" s="5">
        <f>計算過程!J28</f>
        <v>92.344047204173876</v>
      </c>
    </row>
    <row r="28" spans="1:12">
      <c r="A28">
        <v>500</v>
      </c>
      <c r="B28">
        <v>0.76900000000000002</v>
      </c>
      <c r="C28">
        <v>6.08</v>
      </c>
      <c r="D28"/>
      <c r="E28"/>
      <c r="F28"/>
      <c r="G28"/>
      <c r="K28" s="5">
        <f t="shared" si="0"/>
        <v>500</v>
      </c>
      <c r="L28" s="5">
        <f>計算過程!J29</f>
        <v>92.328319953476694</v>
      </c>
    </row>
    <row r="29" spans="1:12">
      <c r="A29">
        <v>505</v>
      </c>
      <c r="B29">
        <v>0.78542000000000001</v>
      </c>
      <c r="C29">
        <v>6.137435</v>
      </c>
      <c r="D29"/>
      <c r="E29"/>
      <c r="F29"/>
      <c r="G29"/>
      <c r="K29" s="5">
        <f t="shared" si="0"/>
        <v>505</v>
      </c>
      <c r="L29" s="5">
        <f>計算過程!J30</f>
        <v>92.310280605065756</v>
      </c>
    </row>
    <row r="30" spans="1:12">
      <c r="A30">
        <v>510</v>
      </c>
      <c r="B30">
        <v>0.80288400000000004</v>
      </c>
      <c r="C30">
        <v>6.1985960000000002</v>
      </c>
      <c r="D30"/>
      <c r="E30"/>
      <c r="F30"/>
      <c r="G30"/>
      <c r="K30" s="5">
        <f t="shared" si="0"/>
        <v>510</v>
      </c>
      <c r="L30" s="5">
        <f>計算過程!J31</f>
        <v>92.293435423605814</v>
      </c>
    </row>
    <row r="31" spans="1:12">
      <c r="A31">
        <v>515</v>
      </c>
      <c r="B31">
        <v>0.82043900000000003</v>
      </c>
      <c r="C31">
        <v>6.2603609999999996</v>
      </c>
      <c r="D31"/>
      <c r="E31"/>
      <c r="F31"/>
      <c r="G31"/>
      <c r="K31" s="5">
        <f t="shared" si="0"/>
        <v>515</v>
      </c>
      <c r="L31" s="5">
        <f>計算過程!J32</f>
        <v>92.279286012917936</v>
      </c>
    </row>
    <row r="32" spans="1:12">
      <c r="A32">
        <v>520</v>
      </c>
      <c r="B32">
        <v>0.83882400000000001</v>
      </c>
      <c r="C32">
        <v>6.3235960000000002</v>
      </c>
      <c r="D32"/>
      <c r="E32"/>
      <c r="F32"/>
      <c r="G32"/>
      <c r="K32" s="5">
        <f t="shared" si="0"/>
        <v>520</v>
      </c>
      <c r="L32" s="5">
        <f>計算過程!J33</f>
        <v>92.263355330958035</v>
      </c>
    </row>
    <row r="33" spans="1:12">
      <c r="A33">
        <v>525</v>
      </c>
      <c r="B33">
        <v>0.85743499999999995</v>
      </c>
      <c r="C33">
        <v>6.3871789999999997</v>
      </c>
      <c r="D33"/>
      <c r="E33"/>
      <c r="F33"/>
      <c r="G33"/>
      <c r="K33" s="5">
        <f t="shared" si="0"/>
        <v>525</v>
      </c>
      <c r="L33" s="5">
        <f>計算過程!J34</f>
        <v>92.248448660621989</v>
      </c>
    </row>
    <row r="34" spans="1:12">
      <c r="A34">
        <v>530</v>
      </c>
      <c r="B34">
        <v>0.87651299999999999</v>
      </c>
      <c r="C34">
        <v>6.4473380000000002</v>
      </c>
      <c r="D34"/>
      <c r="E34"/>
      <c r="F34"/>
      <c r="G34"/>
      <c r="K34" s="5">
        <f t="shared" si="0"/>
        <v>530</v>
      </c>
      <c r="L34" s="5">
        <f>計算過程!J35</f>
        <v>92.224185949809311</v>
      </c>
    </row>
    <row r="35" spans="1:12">
      <c r="A35">
        <v>535</v>
      </c>
      <c r="B35">
        <v>0.89612400000000003</v>
      </c>
      <c r="C35">
        <v>6.5039379999999998</v>
      </c>
      <c r="D35"/>
      <c r="E35"/>
      <c r="F35"/>
      <c r="G35"/>
      <c r="K35" s="5">
        <f t="shared" si="0"/>
        <v>535</v>
      </c>
      <c r="L35" s="5">
        <f>計算過程!J36</f>
        <v>92.189996988519596</v>
      </c>
    </row>
    <row r="36" spans="1:12">
      <c r="A36">
        <v>540</v>
      </c>
      <c r="B36">
        <v>0.91585700000000003</v>
      </c>
      <c r="C36">
        <v>6.5616690000000002</v>
      </c>
      <c r="D36"/>
      <c r="E36"/>
      <c r="F36"/>
      <c r="G36"/>
      <c r="K36" s="5">
        <f t="shared" si="0"/>
        <v>540</v>
      </c>
      <c r="L36" s="5">
        <f>計算過程!J37</f>
        <v>92.159719314102716</v>
      </c>
    </row>
    <row r="37" spans="1:12">
      <c r="A37">
        <v>545</v>
      </c>
      <c r="B37">
        <v>0.93708999999999998</v>
      </c>
      <c r="C37">
        <v>6.6261340000000004</v>
      </c>
      <c r="D37"/>
      <c r="E37"/>
      <c r="F37"/>
      <c r="G37"/>
      <c r="K37" s="5">
        <f t="shared" si="0"/>
        <v>545</v>
      </c>
      <c r="L37" s="5">
        <f>計算過程!J38</f>
        <v>92.134824954445904</v>
      </c>
    </row>
    <row r="38" spans="1:12">
      <c r="A38">
        <v>550</v>
      </c>
      <c r="B38">
        <v>0.95799999999999996</v>
      </c>
      <c r="C38">
        <v>6.69</v>
      </c>
      <c r="D38"/>
      <c r="E38"/>
      <c r="F38"/>
      <c r="G38"/>
      <c r="K38" s="5">
        <f t="shared" si="0"/>
        <v>550</v>
      </c>
      <c r="L38" s="5">
        <f>計算過程!J39</f>
        <v>92.113533708076829</v>
      </c>
    </row>
    <row r="39" spans="1:12">
      <c r="A39">
        <v>555</v>
      </c>
      <c r="B39">
        <v>0.98131999999999997</v>
      </c>
      <c r="C39">
        <v>6.7479610000000001</v>
      </c>
      <c r="D39"/>
      <c r="E39"/>
      <c r="F39"/>
      <c r="G39"/>
      <c r="K39" s="5">
        <f t="shared" si="0"/>
        <v>555</v>
      </c>
      <c r="L39" s="5">
        <f>計算過程!J40</f>
        <v>92.06377744945263</v>
      </c>
    </row>
    <row r="40" spans="1:12">
      <c r="A40">
        <v>560</v>
      </c>
      <c r="B40">
        <v>1.003924</v>
      </c>
      <c r="C40">
        <v>6.8074620000000001</v>
      </c>
      <c r="D40"/>
      <c r="E40"/>
      <c r="F40"/>
      <c r="G40"/>
      <c r="K40" s="5">
        <f t="shared" si="0"/>
        <v>560</v>
      </c>
      <c r="L40" s="5">
        <f>計算過程!J41</f>
        <v>92.02553684113731</v>
      </c>
    </row>
    <row r="41" spans="1:12">
      <c r="A41">
        <v>565</v>
      </c>
      <c r="B41">
        <v>1.0265150000000001</v>
      </c>
      <c r="C41">
        <v>6.8661770000000004</v>
      </c>
      <c r="D41"/>
      <c r="E41"/>
      <c r="F41"/>
      <c r="G41"/>
      <c r="K41" s="5">
        <f t="shared" si="0"/>
        <v>565</v>
      </c>
      <c r="L41" s="5">
        <f>計算過程!J42</f>
        <v>91.988306689019041</v>
      </c>
    </row>
    <row r="42" spans="1:12">
      <c r="A42">
        <v>570</v>
      </c>
      <c r="B42">
        <v>1.04958</v>
      </c>
      <c r="C42">
        <v>6.9236639999999996</v>
      </c>
      <c r="D42"/>
      <c r="E42"/>
      <c r="F42"/>
      <c r="G42"/>
      <c r="K42" s="5">
        <f t="shared" si="0"/>
        <v>570</v>
      </c>
      <c r="L42" s="5">
        <f>計算過程!J43</f>
        <v>91.947613188667461</v>
      </c>
    </row>
    <row r="43" spans="1:12">
      <c r="A43">
        <v>575</v>
      </c>
      <c r="B43">
        <v>1.072333</v>
      </c>
      <c r="C43">
        <v>6.9807050000000004</v>
      </c>
      <c r="D43"/>
      <c r="E43"/>
      <c r="F43"/>
      <c r="G43"/>
      <c r="K43" s="5">
        <f t="shared" si="0"/>
        <v>575</v>
      </c>
      <c r="L43" s="5">
        <f>計算過程!J44</f>
        <v>91.910657772576101</v>
      </c>
    </row>
    <row r="44" spans="1:12">
      <c r="A44">
        <v>580</v>
      </c>
      <c r="B44">
        <v>1.0970930000000001</v>
      </c>
      <c r="C44">
        <v>7.0363959999999999</v>
      </c>
      <c r="D44"/>
      <c r="E44"/>
      <c r="F44"/>
      <c r="G44"/>
      <c r="K44" s="5">
        <f t="shared" si="0"/>
        <v>580</v>
      </c>
      <c r="L44" s="5">
        <f>計算過程!J45</f>
        <v>91.859567602551465</v>
      </c>
    </row>
    <row r="45" spans="1:12">
      <c r="A45">
        <v>585</v>
      </c>
      <c r="B45">
        <v>1.122708</v>
      </c>
      <c r="C45">
        <v>7.0912199999999999</v>
      </c>
      <c r="D45"/>
      <c r="E45"/>
      <c r="F45"/>
      <c r="G45"/>
      <c r="K45" s="5">
        <f t="shared" si="0"/>
        <v>585</v>
      </c>
      <c r="L45" s="5">
        <f>計算過程!J46</f>
        <v>91.803698650375651</v>
      </c>
    </row>
    <row r="46" spans="1:12">
      <c r="A46">
        <v>590</v>
      </c>
      <c r="B46">
        <v>1.147991</v>
      </c>
      <c r="C46">
        <v>7.1456609999999996</v>
      </c>
      <c r="D46"/>
      <c r="E46"/>
      <c r="F46"/>
      <c r="G46"/>
      <c r="K46" s="5">
        <f t="shared" si="0"/>
        <v>590</v>
      </c>
      <c r="L46" s="5">
        <f>計算過程!J47</f>
        <v>91.752049198445093</v>
      </c>
    </row>
    <row r="47" spans="1:12">
      <c r="A47">
        <v>595</v>
      </c>
      <c r="B47">
        <v>1.174118</v>
      </c>
      <c r="C47">
        <v>7.2029009999999998</v>
      </c>
      <c r="D47"/>
      <c r="E47"/>
      <c r="F47"/>
      <c r="G47"/>
      <c r="K47" s="5">
        <f t="shared" si="0"/>
        <v>595</v>
      </c>
      <c r="L47" s="5">
        <f>計算過程!J48</f>
        <v>91.703552382951983</v>
      </c>
    </row>
    <row r="48" spans="1:12">
      <c r="A48">
        <v>600</v>
      </c>
      <c r="B48">
        <v>1.2</v>
      </c>
      <c r="C48">
        <v>7.26</v>
      </c>
      <c r="D48"/>
      <c r="E48"/>
      <c r="F48"/>
      <c r="G48"/>
      <c r="K48" s="5">
        <f t="shared" si="0"/>
        <v>600</v>
      </c>
      <c r="L48" s="5">
        <f>計算過程!J49</f>
        <v>91.659028104202051</v>
      </c>
    </row>
    <row r="49" spans="1:12">
      <c r="A49">
        <v>605</v>
      </c>
      <c r="B49">
        <v>1.2210799999999999</v>
      </c>
      <c r="C49">
        <v>7.3122749999999996</v>
      </c>
      <c r="D49"/>
      <c r="E49"/>
      <c r="F49"/>
      <c r="G49"/>
      <c r="K49" s="5">
        <f t="shared" si="0"/>
        <v>605</v>
      </c>
      <c r="L49" s="5">
        <f>計算過程!J50</f>
        <v>91.636754461972018</v>
      </c>
    </row>
    <row r="50" spans="1:12">
      <c r="A50">
        <v>610</v>
      </c>
      <c r="B50">
        <v>1.247898</v>
      </c>
      <c r="C50">
        <v>7.3689470000000004</v>
      </c>
      <c r="D50"/>
      <c r="E50"/>
      <c r="F50"/>
      <c r="G50"/>
      <c r="K50" s="5">
        <f t="shared" si="0"/>
        <v>610</v>
      </c>
      <c r="L50" s="5">
        <f>計算過程!J51</f>
        <v>91.590142963045309</v>
      </c>
    </row>
    <row r="51" spans="1:12">
      <c r="A51">
        <v>615</v>
      </c>
      <c r="B51">
        <v>1.2743739999999999</v>
      </c>
      <c r="C51">
        <v>7.425224</v>
      </c>
      <c r="D51"/>
      <c r="E51"/>
      <c r="F51"/>
      <c r="G51"/>
      <c r="K51" s="5">
        <f t="shared" si="0"/>
        <v>615</v>
      </c>
      <c r="L51" s="5">
        <f>計算過程!J52</f>
        <v>91.54733297753927</v>
      </c>
    </row>
    <row r="52" spans="1:12">
      <c r="A52">
        <v>620</v>
      </c>
      <c r="B52">
        <v>1.3005770000000001</v>
      </c>
      <c r="C52">
        <v>7.4810800000000004</v>
      </c>
      <c r="D52"/>
      <c r="E52"/>
      <c r="F52"/>
      <c r="G52"/>
      <c r="K52" s="5">
        <f t="shared" si="0"/>
        <v>620</v>
      </c>
      <c r="L52" s="5">
        <f>計算過程!J53</f>
        <v>91.507661655609922</v>
      </c>
    </row>
    <row r="53" spans="1:12">
      <c r="A53">
        <v>625</v>
      </c>
      <c r="B53">
        <v>1.329245</v>
      </c>
      <c r="C53">
        <v>7.5348959999999998</v>
      </c>
      <c r="D53"/>
      <c r="E53"/>
      <c r="F53"/>
      <c r="G53"/>
      <c r="K53" s="5">
        <f t="shared" si="0"/>
        <v>625</v>
      </c>
      <c r="L53" s="5">
        <f>計算過程!J54</f>
        <v>91.451754245598892</v>
      </c>
    </row>
    <row r="54" spans="1:12">
      <c r="A54">
        <v>630</v>
      </c>
      <c r="B54">
        <v>1.357567</v>
      </c>
      <c r="C54">
        <v>7.5883770000000004</v>
      </c>
      <c r="D54"/>
      <c r="E54"/>
      <c r="F54"/>
      <c r="G54"/>
      <c r="K54" s="5">
        <f t="shared" si="0"/>
        <v>630</v>
      </c>
      <c r="L54" s="5">
        <f>計算過程!J55</f>
        <v>91.399802951876438</v>
      </c>
    </row>
    <row r="55" spans="1:12">
      <c r="A55">
        <v>635</v>
      </c>
      <c r="B55">
        <v>1.385553</v>
      </c>
      <c r="C55">
        <v>7.641527</v>
      </c>
      <c r="D55"/>
      <c r="E55"/>
      <c r="F55"/>
      <c r="G55"/>
      <c r="K55" s="5">
        <f t="shared" si="0"/>
        <v>635</v>
      </c>
      <c r="L55" s="5">
        <f>計算過程!J56</f>
        <v>91.351564979208689</v>
      </c>
    </row>
    <row r="56" spans="1:12">
      <c r="A56">
        <v>640</v>
      </c>
      <c r="B56">
        <v>1.413924</v>
      </c>
      <c r="C56">
        <v>7.6916359999999999</v>
      </c>
      <c r="D56"/>
      <c r="E56"/>
      <c r="F56"/>
      <c r="G56"/>
      <c r="K56" s="5">
        <f t="shared" si="0"/>
        <v>640</v>
      </c>
      <c r="L56" s="5">
        <f>計算過程!J57</f>
        <v>91.29730908996369</v>
      </c>
    </row>
    <row r="57" spans="1:12">
      <c r="A57">
        <v>645</v>
      </c>
      <c r="B57">
        <v>1.442115</v>
      </c>
      <c r="C57">
        <v>7.7409520000000001</v>
      </c>
      <c r="D57"/>
      <c r="E57"/>
      <c r="F57"/>
      <c r="G57"/>
      <c r="K57" s="5">
        <f t="shared" si="0"/>
        <v>645</v>
      </c>
      <c r="L57" s="5">
        <f>計算過程!J58</f>
        <v>91.244768383231573</v>
      </c>
    </row>
    <row r="58" spans="1:12">
      <c r="A58">
        <v>650</v>
      </c>
      <c r="B58">
        <v>1.47</v>
      </c>
      <c r="C58">
        <v>7.79</v>
      </c>
      <c r="D58"/>
      <c r="E58"/>
      <c r="F58"/>
      <c r="G58"/>
      <c r="K58" s="5">
        <f t="shared" si="0"/>
        <v>650</v>
      </c>
      <c r="L58" s="5">
        <f>計算過程!J59</f>
        <v>91.195574393268657</v>
      </c>
    </row>
    <row r="59" spans="1:12">
      <c r="A59">
        <v>655</v>
      </c>
      <c r="B59">
        <v>1.505269</v>
      </c>
      <c r="C59">
        <v>7.8461410000000003</v>
      </c>
      <c r="D59"/>
      <c r="E59"/>
      <c r="F59"/>
      <c r="G59"/>
      <c r="K59" s="5">
        <f t="shared" si="0"/>
        <v>655</v>
      </c>
      <c r="L59" s="5">
        <f>計算過程!J60</f>
        <v>91.124317158662478</v>
      </c>
    </row>
    <row r="60" spans="1:12">
      <c r="A60">
        <v>660</v>
      </c>
      <c r="B60">
        <v>1.536802</v>
      </c>
      <c r="C60">
        <v>7.9003639999999997</v>
      </c>
      <c r="D60"/>
      <c r="E60"/>
      <c r="F60"/>
      <c r="G60"/>
      <c r="K60" s="5">
        <f t="shared" si="0"/>
        <v>660</v>
      </c>
      <c r="L60" s="5">
        <f>計算過程!J61</f>
        <v>91.071683937075406</v>
      </c>
    </row>
    <row r="61" spans="1:12">
      <c r="A61">
        <v>665</v>
      </c>
      <c r="B61">
        <v>1.5679670000000001</v>
      </c>
      <c r="C61">
        <v>7.9542700000000002</v>
      </c>
      <c r="D61"/>
      <c r="E61"/>
      <c r="F61"/>
      <c r="G61"/>
      <c r="K61" s="5">
        <f t="shared" si="0"/>
        <v>665</v>
      </c>
      <c r="L61" s="5">
        <f>計算過程!J62</f>
        <v>91.022803950179252</v>
      </c>
    </row>
    <row r="62" spans="1:12">
      <c r="A62">
        <v>670</v>
      </c>
      <c r="B62">
        <v>1.5987750000000001</v>
      </c>
      <c r="C62">
        <v>8.0078630000000004</v>
      </c>
      <c r="D62"/>
      <c r="E62"/>
      <c r="F62"/>
      <c r="G62"/>
      <c r="K62" s="5">
        <f t="shared" si="0"/>
        <v>670</v>
      </c>
      <c r="L62" s="5">
        <f>計算過程!J63</f>
        <v>90.977449636900559</v>
      </c>
    </row>
    <row r="63" spans="1:12">
      <c r="A63">
        <v>675</v>
      </c>
      <c r="B63">
        <v>1.6367210000000001</v>
      </c>
      <c r="C63">
        <v>8.0619750000000003</v>
      </c>
      <c r="D63"/>
      <c r="E63"/>
      <c r="F63"/>
      <c r="G63"/>
      <c r="K63" s="5">
        <f t="shared" si="0"/>
        <v>675</v>
      </c>
      <c r="L63" s="5">
        <f>計算過程!J64</f>
        <v>90.900445622979205</v>
      </c>
    </row>
    <row r="64" spans="1:12">
      <c r="A64">
        <v>680</v>
      </c>
      <c r="B64">
        <v>1.674526</v>
      </c>
      <c r="C64">
        <v>8.1158470000000005</v>
      </c>
      <c r="D64"/>
      <c r="E64"/>
      <c r="F64"/>
      <c r="G64"/>
      <c r="K64" s="5">
        <f t="shared" si="0"/>
        <v>680</v>
      </c>
      <c r="L64" s="5">
        <f>計算過程!J65</f>
        <v>90.826980552411584</v>
      </c>
    </row>
    <row r="65" spans="1:12">
      <c r="A65">
        <v>685</v>
      </c>
      <c r="B65">
        <v>1.7118910000000001</v>
      </c>
      <c r="C65">
        <v>8.1694460000000007</v>
      </c>
      <c r="D65"/>
      <c r="E65"/>
      <c r="F65"/>
      <c r="G65"/>
      <c r="K65" s="5">
        <f t="shared" si="0"/>
        <v>685</v>
      </c>
      <c r="L65" s="5">
        <f>計算過程!J66</f>
        <v>90.758243856971291</v>
      </c>
    </row>
    <row r="66" spans="1:12">
      <c r="A66">
        <v>690</v>
      </c>
      <c r="B66">
        <v>1.749741</v>
      </c>
      <c r="C66">
        <v>8.2207460000000001</v>
      </c>
      <c r="D66"/>
      <c r="E66"/>
      <c r="F66"/>
      <c r="G66"/>
      <c r="K66" s="5">
        <f t="shared" si="0"/>
        <v>690</v>
      </c>
      <c r="L66" s="5">
        <f>計算過程!J67</f>
        <v>90.685594723322041</v>
      </c>
    </row>
    <row r="67" spans="1:12">
      <c r="A67">
        <v>695</v>
      </c>
      <c r="B67">
        <v>1.790073</v>
      </c>
      <c r="C67">
        <v>8.2654399999999999</v>
      </c>
      <c r="D67"/>
      <c r="E67"/>
      <c r="F67"/>
      <c r="G67"/>
      <c r="K67" s="5">
        <f t="shared" si="0"/>
        <v>695</v>
      </c>
      <c r="L67" s="5">
        <f>計算過程!J68</f>
        <v>90.591134781229812</v>
      </c>
    </row>
    <row r="68" spans="1:12">
      <c r="A68">
        <v>700</v>
      </c>
      <c r="B68">
        <v>1.83</v>
      </c>
      <c r="C68">
        <v>8.31</v>
      </c>
      <c r="D68"/>
      <c r="E68"/>
      <c r="F68"/>
      <c r="G68"/>
      <c r="K68" s="5">
        <f t="shared" ref="K68:K128" si="1">A68</f>
        <v>700</v>
      </c>
      <c r="L68" s="5">
        <f>計算過程!J69</f>
        <v>90.501467515290898</v>
      </c>
    </row>
    <row r="69" spans="1:12">
      <c r="A69">
        <v>705</v>
      </c>
      <c r="B69">
        <v>1.877235</v>
      </c>
      <c r="C69">
        <v>8.3570989999999998</v>
      </c>
      <c r="D69"/>
      <c r="E69"/>
      <c r="F69"/>
      <c r="G69"/>
      <c r="K69" s="5">
        <f t="shared" si="1"/>
        <v>705</v>
      </c>
      <c r="L69" s="5">
        <f>計算過程!J70</f>
        <v>90.387832794217502</v>
      </c>
    </row>
    <row r="70" spans="1:12">
      <c r="A70">
        <v>710</v>
      </c>
      <c r="B70">
        <v>1.9269179999999999</v>
      </c>
      <c r="C70">
        <v>8.4029749999999996</v>
      </c>
      <c r="D70"/>
      <c r="E70"/>
      <c r="F70"/>
      <c r="G70"/>
      <c r="K70" s="5">
        <f t="shared" si="1"/>
        <v>710</v>
      </c>
      <c r="L70" s="5">
        <f>計算過程!J71</f>
        <v>90.265185565717246</v>
      </c>
    </row>
    <row r="71" spans="1:12">
      <c r="A71">
        <v>715</v>
      </c>
      <c r="B71">
        <v>1.982931</v>
      </c>
      <c r="C71">
        <v>8.4462379999999992</v>
      </c>
      <c r="D71"/>
      <c r="E71"/>
      <c r="F71"/>
      <c r="G71"/>
      <c r="K71" s="5">
        <f t="shared" si="1"/>
        <v>715</v>
      </c>
      <c r="L71" s="5">
        <f>計算過程!J72</f>
        <v>90.114548289505024</v>
      </c>
    </row>
    <row r="72" spans="1:12">
      <c r="A72">
        <v>720</v>
      </c>
      <c r="B72">
        <v>2.0383710000000002</v>
      </c>
      <c r="C72">
        <v>8.4895110000000003</v>
      </c>
      <c r="D72"/>
      <c r="E72"/>
      <c r="F72"/>
      <c r="G72"/>
      <c r="K72" s="5">
        <f t="shared" si="1"/>
        <v>720</v>
      </c>
      <c r="L72" s="5">
        <f>計算過程!J73</f>
        <v>89.971485655148427</v>
      </c>
    </row>
    <row r="73" spans="1:12">
      <c r="A73">
        <v>725</v>
      </c>
      <c r="B73">
        <v>2.093248</v>
      </c>
      <c r="C73">
        <v>8.5327859999999998</v>
      </c>
      <c r="D73"/>
      <c r="E73"/>
      <c r="F73"/>
      <c r="G73"/>
      <c r="K73" s="5">
        <f t="shared" si="1"/>
        <v>725</v>
      </c>
      <c r="L73" s="5">
        <f>計算過程!J74</f>
        <v>89.83565738467442</v>
      </c>
    </row>
    <row r="74" spans="1:12">
      <c r="A74">
        <v>730</v>
      </c>
      <c r="B74">
        <v>2.1488679999999998</v>
      </c>
      <c r="C74">
        <v>8.5715859999999999</v>
      </c>
      <c r="D74"/>
      <c r="E74"/>
      <c r="F74"/>
      <c r="G74"/>
      <c r="K74" s="5">
        <f t="shared" si="1"/>
        <v>730</v>
      </c>
      <c r="L74" s="5">
        <f>計算過程!J75</f>
        <v>89.692067005314286</v>
      </c>
    </row>
    <row r="75" spans="1:12">
      <c r="A75">
        <v>735</v>
      </c>
      <c r="B75">
        <v>2.2120600000000001</v>
      </c>
      <c r="C75">
        <v>8.5831320000000009</v>
      </c>
      <c r="D75"/>
      <c r="E75"/>
      <c r="F75"/>
      <c r="G75"/>
      <c r="K75" s="5">
        <f t="shared" si="1"/>
        <v>735</v>
      </c>
      <c r="L75" s="5">
        <f>計算過程!J76</f>
        <v>89.464748854216424</v>
      </c>
    </row>
    <row r="76" spans="1:12">
      <c r="A76">
        <v>740</v>
      </c>
      <c r="B76">
        <v>2.2749830000000002</v>
      </c>
      <c r="C76">
        <v>8.5950550000000003</v>
      </c>
      <c r="D76"/>
      <c r="E76"/>
      <c r="F76"/>
      <c r="G76"/>
      <c r="K76" s="5">
        <f t="shared" si="1"/>
        <v>740</v>
      </c>
      <c r="L76" s="5">
        <f>計算過程!J77</f>
        <v>89.243577280736844</v>
      </c>
    </row>
    <row r="77" spans="1:12">
      <c r="A77">
        <v>745</v>
      </c>
      <c r="B77">
        <v>2.337631</v>
      </c>
      <c r="C77">
        <v>8.6073470000000007</v>
      </c>
      <c r="D77"/>
      <c r="E77"/>
      <c r="F77"/>
      <c r="G77"/>
      <c r="K77" s="5">
        <f t="shared" si="1"/>
        <v>745</v>
      </c>
      <c r="L77" s="5">
        <f>計算過程!J78</f>
        <v>89.028516316231901</v>
      </c>
    </row>
    <row r="78" spans="1:12">
      <c r="A78">
        <v>750</v>
      </c>
      <c r="B78">
        <v>2.4</v>
      </c>
      <c r="C78">
        <v>8.6199999999999992</v>
      </c>
      <c r="D78"/>
      <c r="E78"/>
      <c r="F78"/>
      <c r="G78"/>
      <c r="K78" s="5">
        <f t="shared" si="1"/>
        <v>750</v>
      </c>
      <c r="L78" s="5">
        <f>計算過程!J79</f>
        <v>88.81951516040219</v>
      </c>
    </row>
    <row r="79" spans="1:12">
      <c r="A79">
        <v>755</v>
      </c>
      <c r="B79">
        <v>2.4437359999999999</v>
      </c>
      <c r="C79">
        <v>8.6165850000000006</v>
      </c>
      <c r="D79"/>
      <c r="E79"/>
      <c r="F79"/>
      <c r="G79"/>
      <c r="K79" s="5">
        <f t="shared" si="1"/>
        <v>755</v>
      </c>
      <c r="L79" s="5">
        <f>計算過程!J80</f>
        <v>88.64756104155407</v>
      </c>
    </row>
    <row r="80" spans="1:12">
      <c r="A80">
        <v>760</v>
      </c>
      <c r="B80">
        <v>2.4905740000000001</v>
      </c>
      <c r="C80">
        <v>8.6120529999999995</v>
      </c>
      <c r="D80"/>
      <c r="E80"/>
      <c r="F80"/>
      <c r="G80"/>
      <c r="K80" s="5">
        <f t="shared" si="1"/>
        <v>760</v>
      </c>
      <c r="L80" s="5">
        <f>計算過程!J81</f>
        <v>88.463030038975575</v>
      </c>
    </row>
    <row r="81" spans="1:12">
      <c r="A81">
        <v>765</v>
      </c>
      <c r="B81">
        <v>2.5373890000000001</v>
      </c>
      <c r="C81">
        <v>8.6077659999999998</v>
      </c>
      <c r="D81"/>
      <c r="E81"/>
      <c r="F81"/>
      <c r="G81"/>
      <c r="K81" s="5">
        <f t="shared" si="1"/>
        <v>765</v>
      </c>
      <c r="L81" s="5">
        <f>計算過程!J82</f>
        <v>88.280804781777007</v>
      </c>
    </row>
    <row r="82" spans="1:12">
      <c r="A82">
        <v>770</v>
      </c>
      <c r="B82">
        <v>2.5841769999999999</v>
      </c>
      <c r="C82">
        <v>8.6037250000000007</v>
      </c>
      <c r="D82"/>
      <c r="E82"/>
      <c r="F82"/>
      <c r="G82"/>
      <c r="K82" s="5">
        <f t="shared" si="1"/>
        <v>770</v>
      </c>
      <c r="L82" s="5">
        <f>計算過程!J83</f>
        <v>88.100933437073166</v>
      </c>
    </row>
    <row r="83" spans="1:12">
      <c r="A83">
        <v>775</v>
      </c>
      <c r="B83">
        <v>2.6306699999999998</v>
      </c>
      <c r="C83">
        <v>8.5993960000000005</v>
      </c>
      <c r="D83"/>
      <c r="E83"/>
      <c r="F83"/>
      <c r="G83"/>
      <c r="K83" s="5">
        <f t="shared" si="1"/>
        <v>775</v>
      </c>
      <c r="L83" s="5">
        <f>計算過程!J84</f>
        <v>87.923132766667337</v>
      </c>
    </row>
    <row r="84" spans="1:12">
      <c r="A84">
        <v>780</v>
      </c>
      <c r="B84">
        <v>2.6642570000000001</v>
      </c>
      <c r="C84">
        <v>8.5692079999999997</v>
      </c>
      <c r="D84"/>
      <c r="E84"/>
      <c r="F84"/>
      <c r="G84"/>
      <c r="K84" s="5">
        <f t="shared" si="1"/>
        <v>780</v>
      </c>
      <c r="L84" s="5">
        <f>計算過程!J85</f>
        <v>87.730460902150611</v>
      </c>
    </row>
    <row r="85" spans="1:12">
      <c r="A85">
        <v>785</v>
      </c>
      <c r="B85">
        <v>2.6980520000000001</v>
      </c>
      <c r="C85">
        <v>8.5391110000000001</v>
      </c>
      <c r="D85"/>
      <c r="E85"/>
      <c r="F85"/>
      <c r="G85"/>
      <c r="K85" s="5">
        <f t="shared" si="1"/>
        <v>785</v>
      </c>
      <c r="L85" s="5">
        <f>計算過程!J86</f>
        <v>87.536644205338689</v>
      </c>
    </row>
    <row r="86" spans="1:12">
      <c r="A86">
        <v>790</v>
      </c>
      <c r="B86">
        <v>2.732056</v>
      </c>
      <c r="C86">
        <v>8.5091090000000005</v>
      </c>
      <c r="D86"/>
      <c r="E86"/>
      <c r="F86"/>
      <c r="G86"/>
      <c r="K86" s="5">
        <f t="shared" si="1"/>
        <v>790</v>
      </c>
      <c r="L86" s="5">
        <f>計算過程!J87</f>
        <v>87.341730605061045</v>
      </c>
    </row>
    <row r="87" spans="1:12">
      <c r="A87">
        <v>795</v>
      </c>
      <c r="B87">
        <v>2.7662689999999999</v>
      </c>
      <c r="C87">
        <v>8.4792059999999996</v>
      </c>
      <c r="D87"/>
      <c r="E87"/>
      <c r="F87"/>
      <c r="G87"/>
      <c r="K87" s="5">
        <f t="shared" si="1"/>
        <v>795</v>
      </c>
      <c r="L87" s="5">
        <f>計算過程!J88</f>
        <v>87.145773551423943</v>
      </c>
    </row>
    <row r="88" spans="1:12">
      <c r="A88">
        <v>800</v>
      </c>
      <c r="B88">
        <v>2.7998029999999998</v>
      </c>
      <c r="C88">
        <v>8.4494469999999993</v>
      </c>
      <c r="D88"/>
      <c r="E88"/>
      <c r="F88"/>
      <c r="G88"/>
      <c r="K88" s="5">
        <f t="shared" si="1"/>
        <v>800</v>
      </c>
      <c r="L88" s="5">
        <f>計算過程!J89</f>
        <v>86.952045866323289</v>
      </c>
    </row>
    <row r="89" spans="1:12">
      <c r="A89">
        <v>805</v>
      </c>
      <c r="B89">
        <v>2.7899129999999999</v>
      </c>
      <c r="C89">
        <v>8.4217420000000001</v>
      </c>
      <c r="D89"/>
      <c r="E89"/>
      <c r="F89"/>
      <c r="G89"/>
      <c r="K89" s="5">
        <f t="shared" si="1"/>
        <v>805</v>
      </c>
      <c r="L89" s="5">
        <f>計算過程!J90</f>
        <v>86.915438556678708</v>
      </c>
    </row>
    <row r="90" spans="1:12">
      <c r="A90">
        <v>810</v>
      </c>
      <c r="B90">
        <v>2.7799879999999999</v>
      </c>
      <c r="C90">
        <v>8.3939459999999997</v>
      </c>
      <c r="D90"/>
      <c r="E90"/>
      <c r="F90"/>
      <c r="G90"/>
      <c r="K90" s="5">
        <f t="shared" si="1"/>
        <v>810</v>
      </c>
      <c r="L90" s="5">
        <f>計算過程!J91</f>
        <v>86.878518256952376</v>
      </c>
    </row>
    <row r="91" spans="1:12">
      <c r="A91">
        <v>815</v>
      </c>
      <c r="B91">
        <v>2.7700279999999999</v>
      </c>
      <c r="C91">
        <v>8.3660569999999996</v>
      </c>
      <c r="D91"/>
      <c r="E91"/>
      <c r="F91"/>
      <c r="G91"/>
      <c r="K91" s="5">
        <f t="shared" si="1"/>
        <v>815</v>
      </c>
      <c r="L91" s="5">
        <f>計算過程!J92</f>
        <v>86.841276304124719</v>
      </c>
    </row>
    <row r="92" spans="1:12">
      <c r="A92">
        <v>820</v>
      </c>
      <c r="B92">
        <v>2.7600319999999998</v>
      </c>
      <c r="C92">
        <v>8.3380759999999992</v>
      </c>
      <c r="D92"/>
      <c r="E92"/>
      <c r="F92"/>
      <c r="G92"/>
      <c r="K92" s="5">
        <f t="shared" si="1"/>
        <v>820</v>
      </c>
      <c r="L92" s="5">
        <f>計算過程!J93</f>
        <v>86.803715345768495</v>
      </c>
    </row>
    <row r="93" spans="1:12">
      <c r="A93">
        <v>825</v>
      </c>
      <c r="B93">
        <v>2.75</v>
      </c>
      <c r="C93">
        <v>8.31</v>
      </c>
      <c r="D93"/>
      <c r="E93"/>
      <c r="F93"/>
      <c r="G93"/>
      <c r="K93" s="5">
        <f t="shared" si="1"/>
        <v>825</v>
      </c>
      <c r="L93" s="5">
        <f>計算過程!J94</f>
        <v>86.76582392890964</v>
      </c>
    </row>
    <row r="94" spans="1:12">
      <c r="A94">
        <v>830</v>
      </c>
      <c r="B94">
        <v>2.7212890000000001</v>
      </c>
      <c r="C94">
        <v>8.2969159999999995</v>
      </c>
      <c r="D94"/>
      <c r="E94"/>
      <c r="F94"/>
      <c r="G94"/>
      <c r="K94" s="5">
        <f t="shared" si="1"/>
        <v>830</v>
      </c>
      <c r="L94" s="5">
        <f>計算過程!J95</f>
        <v>86.835605701961086</v>
      </c>
    </row>
    <row r="95" spans="1:12">
      <c r="A95">
        <v>835</v>
      </c>
      <c r="B95">
        <v>2.6936629999999999</v>
      </c>
      <c r="C95">
        <v>8.2776779999999999</v>
      </c>
      <c r="D95"/>
      <c r="E95"/>
      <c r="F95"/>
      <c r="G95"/>
      <c r="K95" s="5">
        <f t="shared" si="1"/>
        <v>835</v>
      </c>
      <c r="L95" s="5">
        <f>計算過程!J96</f>
        <v>86.88619003571938</v>
      </c>
    </row>
    <row r="96" spans="1:12">
      <c r="A96">
        <v>840</v>
      </c>
      <c r="B96">
        <v>2.6659079999999999</v>
      </c>
      <c r="C96">
        <v>8.258445</v>
      </c>
      <c r="D96"/>
      <c r="E96"/>
      <c r="F96"/>
      <c r="G96"/>
      <c r="K96" s="5">
        <f t="shared" si="1"/>
        <v>840</v>
      </c>
      <c r="L96" s="5">
        <f>計算過程!J97</f>
        <v>86.938279932649365</v>
      </c>
    </row>
    <row r="97" spans="1:12">
      <c r="A97">
        <v>845</v>
      </c>
      <c r="B97">
        <v>2.63802</v>
      </c>
      <c r="C97">
        <v>8.2392190000000003</v>
      </c>
      <c r="D97"/>
      <c r="E97"/>
      <c r="F97"/>
      <c r="G97"/>
      <c r="K97" s="5">
        <f t="shared" si="1"/>
        <v>845</v>
      </c>
      <c r="L97" s="5">
        <f>計算過程!J98</f>
        <v>86.991925464900291</v>
      </c>
    </row>
    <row r="98" spans="1:12">
      <c r="A98">
        <v>850</v>
      </c>
      <c r="B98">
        <v>2.61</v>
      </c>
      <c r="C98">
        <v>8.2200000000000006</v>
      </c>
      <c r="D98"/>
      <c r="E98"/>
      <c r="F98"/>
      <c r="G98"/>
      <c r="K98" s="5">
        <f t="shared" si="1"/>
        <v>850</v>
      </c>
      <c r="L98" s="5">
        <f>計算過程!J99</f>
        <v>87.047153584736549</v>
      </c>
    </row>
    <row r="99" spans="1:12">
      <c r="A99">
        <v>855</v>
      </c>
      <c r="B99">
        <v>2.5805889999999998</v>
      </c>
      <c r="C99">
        <v>8.2101959999999998</v>
      </c>
      <c r="D99"/>
      <c r="E99"/>
      <c r="F99"/>
      <c r="G99"/>
      <c r="K99" s="5">
        <f t="shared" si="1"/>
        <v>855</v>
      </c>
      <c r="L99" s="5">
        <f>計算過程!J100</f>
        <v>87.133640824481034</v>
      </c>
    </row>
    <row r="100" spans="1:12">
      <c r="A100">
        <v>860</v>
      </c>
      <c r="B100">
        <v>2.531002</v>
      </c>
      <c r="C100">
        <v>8.2022480000000009</v>
      </c>
      <c r="D100"/>
      <c r="E100"/>
      <c r="F100"/>
      <c r="G100"/>
      <c r="K100" s="5">
        <f t="shared" si="1"/>
        <v>860</v>
      </c>
      <c r="L100" s="5">
        <f>計算過程!J101</f>
        <v>87.304426825176961</v>
      </c>
    </row>
    <row r="101" spans="1:12">
      <c r="A101">
        <v>865</v>
      </c>
      <c r="B101">
        <v>2.4808349999999999</v>
      </c>
      <c r="C101">
        <v>8.1945800000000002</v>
      </c>
      <c r="D101"/>
      <c r="E101"/>
      <c r="F101"/>
      <c r="G101"/>
      <c r="K101" s="5">
        <f t="shared" si="1"/>
        <v>865</v>
      </c>
      <c r="L101" s="5">
        <f>計算過程!J102</f>
        <v>87.481105357272824</v>
      </c>
    </row>
    <row r="102" spans="1:12">
      <c r="A102">
        <v>870</v>
      </c>
      <c r="B102">
        <v>2.430501</v>
      </c>
      <c r="C102">
        <v>8.1871620000000007</v>
      </c>
      <c r="D102"/>
      <c r="E102"/>
      <c r="F102"/>
      <c r="G102"/>
      <c r="K102" s="5">
        <f t="shared" si="1"/>
        <v>870</v>
      </c>
      <c r="L102" s="5">
        <f>計算過程!J103</f>
        <v>87.662041398141582</v>
      </c>
    </row>
    <row r="103" spans="1:12">
      <c r="A103">
        <v>875</v>
      </c>
      <c r="B103">
        <v>2.38</v>
      </c>
      <c r="C103">
        <v>8.18</v>
      </c>
      <c r="D103"/>
      <c r="E103"/>
      <c r="F103"/>
      <c r="G103"/>
      <c r="K103" s="5">
        <f t="shared" si="1"/>
        <v>875</v>
      </c>
      <c r="L103" s="5">
        <f>計算過程!J104</f>
        <v>87.847276689699697</v>
      </c>
    </row>
    <row r="104" spans="1:12">
      <c r="A104">
        <v>880</v>
      </c>
      <c r="B104">
        <v>2.3139180000000001</v>
      </c>
      <c r="C104">
        <v>8.193854</v>
      </c>
      <c r="D104"/>
      <c r="E104"/>
      <c r="F104"/>
      <c r="G104"/>
      <c r="K104" s="5">
        <f t="shared" si="1"/>
        <v>880</v>
      </c>
      <c r="L104" s="5">
        <f>計算過程!J105</f>
        <v>88.152109819697259</v>
      </c>
    </row>
    <row r="105" spans="1:12">
      <c r="A105">
        <v>885</v>
      </c>
      <c r="B105">
        <v>2.2479149999999999</v>
      </c>
      <c r="C105">
        <v>8.2082390000000007</v>
      </c>
      <c r="D105"/>
      <c r="E105"/>
      <c r="F105"/>
      <c r="G105"/>
      <c r="K105" s="5">
        <f t="shared" si="1"/>
        <v>885</v>
      </c>
      <c r="L105" s="5">
        <f>計算過程!J106</f>
        <v>88.460941372063473</v>
      </c>
    </row>
    <row r="106" spans="1:12">
      <c r="A106">
        <v>890</v>
      </c>
      <c r="B106">
        <v>2.184688</v>
      </c>
      <c r="C106">
        <v>8.2371040000000004</v>
      </c>
      <c r="D106"/>
      <c r="E106"/>
      <c r="F106"/>
      <c r="G106"/>
      <c r="K106" s="5">
        <f t="shared" si="1"/>
        <v>890</v>
      </c>
      <c r="L106" s="5">
        <f>計算過程!J107</f>
        <v>88.795274466865806</v>
      </c>
    </row>
    <row r="107" spans="1:12">
      <c r="A107">
        <v>895</v>
      </c>
      <c r="B107">
        <v>2.1221640000000002</v>
      </c>
      <c r="C107">
        <v>8.2683309999999999</v>
      </c>
      <c r="D107"/>
      <c r="E107"/>
      <c r="F107"/>
      <c r="G107"/>
      <c r="K107" s="5">
        <f t="shared" si="1"/>
        <v>895</v>
      </c>
      <c r="L107" s="5">
        <f>計算過程!J108</f>
        <v>89.132815921518784</v>
      </c>
    </row>
    <row r="108" spans="1:12">
      <c r="A108">
        <v>900</v>
      </c>
      <c r="B108">
        <v>2.06</v>
      </c>
      <c r="C108">
        <v>8.3000000000000007</v>
      </c>
      <c r="D108"/>
      <c r="E108"/>
      <c r="F108"/>
      <c r="G108"/>
      <c r="K108" s="5">
        <f t="shared" si="1"/>
        <v>900</v>
      </c>
      <c r="L108" s="5">
        <f>計算過程!J109</f>
        <v>89.47007078516377</v>
      </c>
    </row>
    <row r="109" spans="1:12">
      <c r="A109">
        <v>905</v>
      </c>
      <c r="B109">
        <v>2.0050789999999998</v>
      </c>
      <c r="C109">
        <v>8.3376640000000002</v>
      </c>
      <c r="D109"/>
      <c r="E109"/>
      <c r="F109"/>
      <c r="G109"/>
      <c r="K109" s="5">
        <f t="shared" si="1"/>
        <v>905</v>
      </c>
      <c r="L109" s="5">
        <f>計算過程!J110</f>
        <v>89.789108044539461</v>
      </c>
    </row>
    <row r="110" spans="1:12">
      <c r="A110">
        <v>910</v>
      </c>
      <c r="B110">
        <v>1.9505840000000001</v>
      </c>
      <c r="C110">
        <v>8.3756170000000001</v>
      </c>
      <c r="D110"/>
      <c r="E110"/>
      <c r="F110"/>
      <c r="G110"/>
      <c r="K110" s="5">
        <f t="shared" si="1"/>
        <v>910</v>
      </c>
      <c r="L110" s="5">
        <f>計算過程!J111</f>
        <v>90.105644451283553</v>
      </c>
    </row>
    <row r="111" spans="1:12">
      <c r="A111">
        <v>915</v>
      </c>
      <c r="B111">
        <v>1.8965190000000001</v>
      </c>
      <c r="C111">
        <v>8.4138490000000008</v>
      </c>
      <c r="D111"/>
      <c r="E111"/>
      <c r="F111"/>
      <c r="G111"/>
      <c r="K111" s="5">
        <f t="shared" si="1"/>
        <v>915</v>
      </c>
      <c r="L111" s="5">
        <f>計算過程!J112</f>
        <v>90.419468127598762</v>
      </c>
    </row>
    <row r="112" spans="1:12">
      <c r="A112">
        <v>920</v>
      </c>
      <c r="B112">
        <v>1.838101</v>
      </c>
      <c r="C112">
        <v>8.4520429999999998</v>
      </c>
      <c r="D112"/>
      <c r="E112"/>
      <c r="F112"/>
      <c r="G112"/>
      <c r="K112" s="5">
        <f t="shared" si="1"/>
        <v>920</v>
      </c>
      <c r="L112" s="5">
        <f>計算過程!J113</f>
        <v>90.750688685167404</v>
      </c>
    </row>
    <row r="113" spans="1:12">
      <c r="A113">
        <v>925</v>
      </c>
      <c r="B113">
        <v>1.77</v>
      </c>
      <c r="C113">
        <v>8.49</v>
      </c>
      <c r="D113"/>
      <c r="E113"/>
      <c r="F113"/>
      <c r="G113"/>
      <c r="K113" s="5">
        <f t="shared" si="1"/>
        <v>925</v>
      </c>
      <c r="L113" s="5">
        <f>計算過程!J114</f>
        <v>91.122536891849336</v>
      </c>
    </row>
    <row r="114" spans="1:12">
      <c r="A114">
        <v>930</v>
      </c>
      <c r="B114">
        <v>1.7119070000000001</v>
      </c>
      <c r="C114">
        <v>8.5682700000000001</v>
      </c>
      <c r="D114"/>
      <c r="E114"/>
      <c r="F114"/>
      <c r="G114"/>
      <c r="K114" s="5">
        <f t="shared" si="1"/>
        <v>930</v>
      </c>
      <c r="L114" s="5">
        <f>計算過程!J115</f>
        <v>91.521980553456132</v>
      </c>
    </row>
    <row r="115" spans="1:12">
      <c r="A115">
        <v>935</v>
      </c>
      <c r="B115">
        <v>1.654887</v>
      </c>
      <c r="C115">
        <v>8.6464259999999999</v>
      </c>
      <c r="D115"/>
      <c r="E115"/>
      <c r="F115"/>
      <c r="G115"/>
      <c r="K115" s="5">
        <f t="shared" si="1"/>
        <v>935</v>
      </c>
      <c r="L115" s="5">
        <f>計算過程!J116</f>
        <v>91.908493866639546</v>
      </c>
    </row>
    <row r="116" spans="1:12">
      <c r="A116">
        <v>940</v>
      </c>
      <c r="B116">
        <v>1.5989139999999999</v>
      </c>
      <c r="C116">
        <v>8.7244469999999996</v>
      </c>
      <c r="D116"/>
      <c r="E116"/>
      <c r="F116"/>
      <c r="G116"/>
      <c r="K116" s="5">
        <f t="shared" si="1"/>
        <v>940</v>
      </c>
      <c r="L116" s="5">
        <f>計算過程!J117</f>
        <v>92.282284993175921</v>
      </c>
    </row>
    <row r="117" spans="1:12">
      <c r="A117">
        <v>945</v>
      </c>
      <c r="B117">
        <v>1.54396</v>
      </c>
      <c r="C117">
        <v>8.8023120000000006</v>
      </c>
      <c r="D117"/>
      <c r="E117"/>
      <c r="F117"/>
      <c r="G117"/>
      <c r="K117" s="5">
        <f t="shared" si="1"/>
        <v>945</v>
      </c>
      <c r="L117" s="5">
        <f>計算過程!J118</f>
        <v>92.643597314150242</v>
      </c>
    </row>
    <row r="118" spans="1:12">
      <c r="A118">
        <v>950</v>
      </c>
      <c r="B118">
        <v>1.49</v>
      </c>
      <c r="C118">
        <v>8.8800000000000008</v>
      </c>
      <c r="D118"/>
      <c r="E118"/>
      <c r="F118"/>
      <c r="G118"/>
      <c r="K118" s="5">
        <f t="shared" si="1"/>
        <v>950</v>
      </c>
      <c r="L118" s="5">
        <f>計算過程!J119</f>
        <v>92.992683944108308</v>
      </c>
    </row>
    <row r="119" spans="1:12">
      <c r="A119">
        <v>955</v>
      </c>
      <c r="B119">
        <v>1.4663219999999999</v>
      </c>
      <c r="C119">
        <v>8.9688470000000002</v>
      </c>
      <c r="D119"/>
      <c r="E119"/>
      <c r="F119"/>
      <c r="G119"/>
      <c r="K119" s="5">
        <f t="shared" si="1"/>
        <v>955</v>
      </c>
      <c r="L119" s="5">
        <f>計算過程!J120</f>
        <v>93.221076630488113</v>
      </c>
    </row>
    <row r="120" spans="1:12">
      <c r="A120">
        <v>960</v>
      </c>
      <c r="B120">
        <v>1.4523699999999999</v>
      </c>
      <c r="C120">
        <v>9.0410190000000004</v>
      </c>
      <c r="D120"/>
      <c r="E120"/>
      <c r="F120"/>
      <c r="G120"/>
      <c r="K120" s="5">
        <f t="shared" si="1"/>
        <v>960</v>
      </c>
      <c r="L120" s="5">
        <f>計算過程!J121</f>
        <v>93.379780421482295</v>
      </c>
    </row>
    <row r="121" spans="1:12">
      <c r="A121">
        <v>965</v>
      </c>
      <c r="B121">
        <v>1.4387179999999999</v>
      </c>
      <c r="C121">
        <v>9.1126880000000003</v>
      </c>
      <c r="D121"/>
      <c r="E121"/>
      <c r="F121"/>
      <c r="G121"/>
      <c r="K121" s="5">
        <f t="shared" si="1"/>
        <v>965</v>
      </c>
      <c r="L121" s="5">
        <f>計算過程!J122</f>
        <v>93.532969558841259</v>
      </c>
    </row>
    <row r="122" spans="1:12">
      <c r="A122">
        <v>970</v>
      </c>
      <c r="B122">
        <v>1.4253560000000001</v>
      </c>
      <c r="C122">
        <v>9.1838630000000006</v>
      </c>
      <c r="D122"/>
      <c r="E122"/>
      <c r="F122"/>
      <c r="G122"/>
      <c r="K122" s="5">
        <f t="shared" si="1"/>
        <v>970</v>
      </c>
      <c r="L122" s="5">
        <f>計算過程!J123</f>
        <v>93.680890204609682</v>
      </c>
    </row>
    <row r="123" spans="1:12">
      <c r="A123">
        <v>975</v>
      </c>
      <c r="B123">
        <v>1.412274</v>
      </c>
      <c r="C123">
        <v>9.2545529999999996</v>
      </c>
      <c r="D123"/>
      <c r="E123"/>
      <c r="F123"/>
      <c r="G123"/>
      <c r="K123" s="5">
        <f t="shared" si="1"/>
        <v>975</v>
      </c>
      <c r="L123" s="5">
        <f>計算過程!J124</f>
        <v>93.823777617548529</v>
      </c>
    </row>
    <row r="124" spans="1:12">
      <c r="A124">
        <v>980</v>
      </c>
      <c r="B124">
        <v>1.3994610000000001</v>
      </c>
      <c r="C124">
        <v>9.3247649999999993</v>
      </c>
      <c r="D124"/>
      <c r="E124"/>
      <c r="F124"/>
      <c r="G124"/>
      <c r="K124" s="5">
        <f t="shared" si="1"/>
        <v>980</v>
      </c>
      <c r="L124" s="5">
        <f>計算過程!J125</f>
        <v>93.961858239990761</v>
      </c>
    </row>
    <row r="125" spans="1:12">
      <c r="A125">
        <v>985</v>
      </c>
      <c r="B125">
        <v>1.3869089999999999</v>
      </c>
      <c r="C125">
        <v>9.3945080000000001</v>
      </c>
      <c r="D125"/>
      <c r="E125"/>
      <c r="F125"/>
      <c r="G125"/>
      <c r="K125" s="5">
        <f t="shared" si="1"/>
        <v>985</v>
      </c>
      <c r="L125" s="5">
        <f>計算過程!J126</f>
        <v>94.095339198235706</v>
      </c>
    </row>
    <row r="126" spans="1:12">
      <c r="A126">
        <v>990</v>
      </c>
      <c r="B126">
        <v>1.3746100000000001</v>
      </c>
      <c r="C126">
        <v>9.4637919999999998</v>
      </c>
      <c r="D126"/>
      <c r="E126"/>
      <c r="F126"/>
      <c r="G126"/>
      <c r="K126" s="5">
        <f t="shared" si="1"/>
        <v>990</v>
      </c>
      <c r="L126" s="5">
        <f>計算過程!J127</f>
        <v>94.22441967958369</v>
      </c>
    </row>
    <row r="127" spans="1:12">
      <c r="A127">
        <v>995</v>
      </c>
      <c r="B127">
        <v>1.3622890000000001</v>
      </c>
      <c r="C127">
        <v>9.5245309999999996</v>
      </c>
      <c r="D127"/>
      <c r="E127"/>
      <c r="F127"/>
      <c r="G127"/>
      <c r="K127" s="5">
        <f t="shared" si="1"/>
        <v>995</v>
      </c>
      <c r="L127" s="5">
        <f>計算過程!J128</f>
        <v>94.34127160804826</v>
      </c>
    </row>
    <row r="128" spans="1:12">
      <c r="A128">
        <v>1000</v>
      </c>
      <c r="B128">
        <v>1.35</v>
      </c>
      <c r="C128">
        <v>9.58</v>
      </c>
      <c r="D128"/>
      <c r="E128"/>
      <c r="F128"/>
      <c r="G128"/>
      <c r="K128" s="5">
        <f t="shared" si="1"/>
        <v>1000</v>
      </c>
      <c r="L128" s="5">
        <f>計算過程!J129</f>
        <v>94.450055346166636</v>
      </c>
    </row>
  </sheetData>
  <mergeCells count="2">
    <mergeCell ref="A1:C1"/>
    <mergeCell ref="K1:L2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9"/>
  <sheetViews>
    <sheetView zoomScale="85" zoomScaleNormal="85" workbookViewId="0"/>
  </sheetViews>
  <sheetFormatPr defaultRowHeight="13.5"/>
  <cols>
    <col min="1" max="1" width="13.75" style="1" bestFit="1" customWidth="1"/>
    <col min="2" max="2" width="18.5" style="1" bestFit="1" customWidth="1"/>
    <col min="3" max="3" width="18.5" style="1" customWidth="1"/>
    <col min="4" max="4" width="36.25" style="1" bestFit="1" customWidth="1"/>
    <col min="5" max="5" width="38.375" style="1" bestFit="1" customWidth="1"/>
    <col min="6" max="6" width="39.5" style="1" bestFit="1" customWidth="1"/>
    <col min="7" max="7" width="12.625" style="1" customWidth="1"/>
    <col min="8" max="8" width="12.75" style="1" customWidth="1"/>
    <col min="9" max="9" width="12.75" style="1" bestFit="1" customWidth="1"/>
    <col min="10" max="10" width="12.75" style="1" customWidth="1"/>
  </cols>
  <sheetData>
    <row r="1" spans="1:10">
      <c r="A1" s="3" t="s">
        <v>7</v>
      </c>
      <c r="B1" s="1">
        <f>SIN(RADIANS(光学定数→分光反射率!B2))*SIN(RADIANS(光学定数→分光反射率!B2))</f>
        <v>7.596123493895969E-3</v>
      </c>
    </row>
    <row r="2" spans="1:10">
      <c r="A2" s="3" t="s">
        <v>4</v>
      </c>
      <c r="B2" s="1">
        <f>COS(RADIANS(光学定数→分光反射率!B2))</f>
        <v>0.99619469809174555</v>
      </c>
    </row>
    <row r="3" spans="1:10">
      <c r="A3" s="3"/>
      <c r="D3" s="6" t="s">
        <v>13</v>
      </c>
      <c r="E3" s="6"/>
      <c r="F3" s="6"/>
      <c r="G3" s="4"/>
      <c r="H3" s="6" t="s">
        <v>14</v>
      </c>
      <c r="I3" s="6"/>
      <c r="J3" s="6"/>
    </row>
    <row r="4" spans="1:10">
      <c r="A4" s="3" t="s">
        <v>12</v>
      </c>
      <c r="B4" s="3" t="s">
        <v>3</v>
      </c>
      <c r="D4" s="3" t="s">
        <v>8</v>
      </c>
      <c r="E4" s="3" t="s">
        <v>5</v>
      </c>
      <c r="F4" s="3" t="s">
        <v>6</v>
      </c>
      <c r="G4" s="3"/>
      <c r="H4" s="3" t="s">
        <v>0</v>
      </c>
      <c r="I4" s="3" t="s">
        <v>1</v>
      </c>
      <c r="J4" s="3" t="s">
        <v>2</v>
      </c>
    </row>
    <row r="5" spans="1:10">
      <c r="A5" s="1">
        <f>光学定数→分光反射率!A4</f>
        <v>380</v>
      </c>
      <c r="B5" s="1" t="str">
        <f>COMPLEX(光学定数→分光反射率!B4,光学定数→分光反射率!C4)</f>
        <v>0.442361+4.615221i</v>
      </c>
      <c r="D5" s="1" t="str">
        <f t="shared" ref="D5:D36" si="0">IMPOWER($B5,2)</f>
        <v>-21.10458162452+4.083187553562i</v>
      </c>
      <c r="E5" s="1" t="str">
        <f t="shared" ref="E5:E36" si="1">IMDIV(IMSUB(IMPRODUCT(D5,$B$2),IMSQRT(IMSUB(D5,$B$1))),IMSUM(IMPRODUCT(D5,$B$2),IMSQRT(IMSUB(D5,$B$1))))</f>
        <v>0.875833198656516+0.396164192172253i</v>
      </c>
      <c r="F5" s="1" t="str">
        <f t="shared" ref="F5:F36" si="2">IMDIV(IMSUB($B$2,IMSQRT(IMSUB(D5,$B$1))),IMSUM($B$2,IMSQRT(IMSUB(D5,$B$1))))</f>
        <v>-0.877400596205516-0.393418239138761i</v>
      </c>
      <c r="H5" s="1">
        <f t="shared" ref="H5:H36" si="3">IMABS(E5)*IMABS(E5)*100</f>
        <v>92.402985902839816</v>
      </c>
      <c r="I5" s="1">
        <f t="shared" ref="I5:I36" si="4">IMABS(F5)*IMABS(F5)*100</f>
        <v>92.460971710883825</v>
      </c>
      <c r="J5" s="1">
        <f t="shared" ref="J5:J36" si="5">AVERAGE(H5:I5)</f>
        <v>92.431978806861821</v>
      </c>
    </row>
    <row r="6" spans="1:10">
      <c r="A6" s="1">
        <f>光学定数→分光反射率!A5</f>
        <v>385</v>
      </c>
      <c r="B6" s="1" t="str">
        <f>COMPLEX(光学定数→分光反射率!B5,光学定数→分光反射率!C5)</f>
        <v>0.454179+4.678619i</v>
      </c>
      <c r="D6" s="1" t="str">
        <f t="shared" si="0"/>
        <v>-21.68319718312+4.249860997602i</v>
      </c>
      <c r="E6" s="1" t="str">
        <f t="shared" si="1"/>
        <v>0.878069805729139+0.391177523467823i</v>
      </c>
      <c r="F6" s="1" t="str">
        <f t="shared" si="2"/>
        <v>-0.879603728504777-0.38846224219879i</v>
      </c>
      <c r="H6" s="1">
        <f t="shared" si="3"/>
        <v>92.402643859962723</v>
      </c>
      <c r="I6" s="1">
        <f t="shared" si="4"/>
        <v>92.460563281361686</v>
      </c>
      <c r="J6" s="1">
        <f t="shared" si="5"/>
        <v>92.431603570662205</v>
      </c>
    </row>
    <row r="7" spans="1:10">
      <c r="A7" s="1">
        <f>光学定数→分光反射率!A6</f>
        <v>390</v>
      </c>
      <c r="B7" s="1" t="str">
        <f>COMPLEX(光学定数→分光反射率!B6,光学定数→分光反射率!C6)</f>
        <v>0.466115+4.740376i</v>
      </c>
      <c r="D7" s="1" t="str">
        <f t="shared" si="0"/>
        <v>-22.253901428151+4.41912071848i</v>
      </c>
      <c r="E7" s="1" t="str">
        <f t="shared" si="1"/>
        <v>0.880150001542707+0.386417703439743i</v>
      </c>
      <c r="F7" s="1" t="str">
        <f t="shared" si="2"/>
        <v>-0.881652620024135-0.383731928350748i</v>
      </c>
      <c r="H7" s="1">
        <f t="shared" si="3"/>
        <v>92.398266674727225</v>
      </c>
      <c r="I7" s="1">
        <f t="shared" si="4"/>
        <v>92.456153523120548</v>
      </c>
      <c r="J7" s="1">
        <f t="shared" si="5"/>
        <v>92.427210098923894</v>
      </c>
    </row>
    <row r="8" spans="1:10">
      <c r="A8" s="1">
        <f>光学定数→分光反射率!A7</f>
        <v>395</v>
      </c>
      <c r="B8" s="1" t="str">
        <f>COMPLEX(光学定数→分光反射率!B7,光学定数→分光反射率!C7)</f>
        <v>0.47817+4.800557i</v>
      </c>
      <c r="D8" s="1" t="str">
        <f t="shared" si="0"/>
        <v>-22.816700961349+4.59096468138i</v>
      </c>
      <c r="E8" s="1" t="str">
        <f t="shared" si="1"/>
        <v>0.882087006705727+0.381868959833064i</v>
      </c>
      <c r="F8" s="1" t="str">
        <f t="shared" si="2"/>
        <v>-0.883560306199447-0.379211590555846i</v>
      </c>
      <c r="H8" s="1">
        <f t="shared" si="3"/>
        <v>92.39013898830558</v>
      </c>
      <c r="I8" s="1">
        <f t="shared" si="4"/>
        <v>92.44802451031552</v>
      </c>
      <c r="J8" s="1">
        <f t="shared" si="5"/>
        <v>92.41908174931055</v>
      </c>
    </row>
    <row r="9" spans="1:10">
      <c r="A9" s="1">
        <f>光学定数→分光反射率!A8</f>
        <v>400</v>
      </c>
      <c r="B9" s="1" t="str">
        <f>COMPLEX(光学定数→分光反射率!B8,光学定数→分光反射率!C8)</f>
        <v>0.49+4.86i</v>
      </c>
      <c r="D9" s="1" t="str">
        <f t="shared" si="0"/>
        <v>-23.3795+4.7628i</v>
      </c>
      <c r="E9" s="1" t="str">
        <f t="shared" si="1"/>
        <v>0.883948686968532+0.377482065942421i</v>
      </c>
      <c r="F9" s="1" t="str">
        <f t="shared" si="2"/>
        <v>-0.885393952021615-0.374852151793746i</v>
      </c>
      <c r="H9" s="1">
        <f t="shared" si="3"/>
        <v>92.385799130155021</v>
      </c>
      <c r="I9" s="1">
        <f t="shared" si="4"/>
        <v>92.443658598085548</v>
      </c>
      <c r="J9" s="1">
        <f t="shared" si="5"/>
        <v>92.414728864120292</v>
      </c>
    </row>
    <row r="10" spans="1:10">
      <c r="A10" s="1">
        <f>光学定数→分光反射率!A9</f>
        <v>405</v>
      </c>
      <c r="B10" s="1" t="str">
        <f>COMPLEX(光学定数→分光反射率!B9,光学定数→分光反射率!C9)</f>
        <v>0.502596+4.920754i</v>
      </c>
      <c r="D10" s="1" t="str">
        <f t="shared" si="0"/>
        <v>-23.9612171893+4.946302554768i</v>
      </c>
      <c r="E10" s="1" t="str">
        <f t="shared" si="1"/>
        <v>0.885763847542026+0.373078707374693i</v>
      </c>
      <c r="F10" s="1" t="str">
        <f t="shared" si="2"/>
        <v>-0.887181568629803-0.370476557764358i</v>
      </c>
      <c r="H10" s="1">
        <f t="shared" si="3"/>
        <v>92.376531550882518</v>
      </c>
      <c r="I10" s="1">
        <f t="shared" si="4"/>
        <v>92.434401556936564</v>
      </c>
      <c r="J10" s="1">
        <f t="shared" si="5"/>
        <v>92.405466553909548</v>
      </c>
    </row>
    <row r="11" spans="1:10">
      <c r="A11" s="1">
        <f>光学定数→分光反射率!A10</f>
        <v>410</v>
      </c>
      <c r="B11" s="1" t="str">
        <f>COMPLEX(光学定数→分光反射率!B10,光学定数→分光反射率!C10)</f>
        <v>0.514961+4.980775i</v>
      </c>
      <c r="D11" s="1" t="str">
        <f t="shared" si="0"/>
        <v>-24.542934769104+5.12980974955i</v>
      </c>
      <c r="E11" s="1" t="str">
        <f t="shared" si="1"/>
        <v>0.887510213447976+0.368830510995991i</v>
      </c>
      <c r="F11" s="1" t="str">
        <f t="shared" si="2"/>
        <v>-0.888901576513029-0.366255197809513i</v>
      </c>
      <c r="H11" s="1">
        <f t="shared" si="3"/>
        <v>92.371032481603578</v>
      </c>
      <c r="I11" s="1">
        <f t="shared" si="4"/>
        <v>92.428888264983385</v>
      </c>
      <c r="J11" s="1">
        <f t="shared" si="5"/>
        <v>92.399960373293482</v>
      </c>
    </row>
    <row r="12" spans="1:10">
      <c r="A12" s="1">
        <f>光学定数→分光反射率!A11</f>
        <v>415</v>
      </c>
      <c r="B12" s="1" t="str">
        <f>COMPLEX(光学定数→分光反射率!B11,光学定数→分光反射率!C11)</f>
        <v>0.527287+5.041885i</v>
      </c>
      <c r="D12" s="1" t="str">
        <f t="shared" si="0"/>
        <v>-25.142572772856+5.31704083199i</v>
      </c>
      <c r="E12" s="1" t="str">
        <f t="shared" si="1"/>
        <v>0.889253211404604+0.364613139670849i</v>
      </c>
      <c r="F12" s="1" t="str">
        <f t="shared" si="2"/>
        <v>-0.890618510282114-0.362064475213116i</v>
      </c>
      <c r="H12" s="1">
        <f t="shared" si="3"/>
        <v>92.371401561403559</v>
      </c>
      <c r="I12" s="1">
        <f t="shared" si="4"/>
        <v>92.429201506848102</v>
      </c>
      <c r="J12" s="1">
        <f t="shared" si="5"/>
        <v>92.40030153412583</v>
      </c>
    </row>
    <row r="13" spans="1:10">
      <c r="A13" s="1">
        <f>光学定数→分光反射率!A12</f>
        <v>420</v>
      </c>
      <c r="B13" s="1" t="str">
        <f>COMPLEX(光学定数→分光反射率!B12,光学定数→分光反射率!C12)</f>
        <v>0.539739+5.105714i</v>
      </c>
      <c r="D13" s="1" t="str">
        <f t="shared" si="0"/>
        <v>-25.776997261675+5.51150593729201i</v>
      </c>
      <c r="E13" s="1" t="str">
        <f t="shared" si="1"/>
        <v>0.891045300003471+0.360325361066787i</v>
      </c>
      <c r="F13" s="1" t="str">
        <f t="shared" si="2"/>
        <v>-0.892384124658453-0.357803768324646i</v>
      </c>
      <c r="H13" s="1">
        <f t="shared" si="3"/>
        <v>92.379609248618593</v>
      </c>
      <c r="I13" s="1">
        <f t="shared" si="4"/>
        <v>92.437296256975046</v>
      </c>
      <c r="J13" s="1">
        <f t="shared" si="5"/>
        <v>92.408452752796819</v>
      </c>
    </row>
    <row r="14" spans="1:10">
      <c r="A14" s="1">
        <f>光学定数→分光反射率!A13</f>
        <v>425</v>
      </c>
      <c r="B14" s="1" t="str">
        <f>COMPLEX(光学定数→分光反射率!B13,光学定数→分光反射率!C13)</f>
        <v>0.551967+5.168761i</v>
      </c>
      <c r="D14" s="1" t="str">
        <f t="shared" si="0"/>
        <v>-26.411422706032+5.705971005774i</v>
      </c>
      <c r="E14" s="1" t="str">
        <f t="shared" si="1"/>
        <v>0.892767230998474+0.356189570153642i</v>
      </c>
      <c r="F14" s="1" t="str">
        <f t="shared" si="2"/>
        <v>-0.894080738294756-0.353694147888318i</v>
      </c>
      <c r="H14" s="1">
        <f t="shared" si="3"/>
        <v>92.390433863091872</v>
      </c>
      <c r="I14" s="1">
        <f t="shared" si="4"/>
        <v>92.447991684013928</v>
      </c>
      <c r="J14" s="1">
        <f t="shared" si="5"/>
        <v>92.4192127735529</v>
      </c>
    </row>
    <row r="15" spans="1:10">
      <c r="A15" s="1">
        <f>光学定数→分光反射率!A14</f>
        <v>430</v>
      </c>
      <c r="B15" s="1" t="str">
        <f>COMPLEX(光学定数→分光反射率!B14,光学定数→分光反射率!C14)</f>
        <v>0.564679+5.22983i</v>
      </c>
      <c r="D15" s="1" t="str">
        <f t="shared" si="0"/>
        <v>-27.032259455859+5.90635034914i</v>
      </c>
      <c r="E15" s="1" t="str">
        <f t="shared" si="1"/>
        <v>0.894338643674199+0.352239859715039i</v>
      </c>
      <c r="F15" s="1" t="str">
        <f t="shared" si="2"/>
        <v>-0.895628678343077-0.349769679652614i</v>
      </c>
      <c r="H15" s="1">
        <f t="shared" si="3"/>
        <v>92.391452834107625</v>
      </c>
      <c r="I15" s="1">
        <f t="shared" si="4"/>
        <v>92.448955827485918</v>
      </c>
      <c r="J15" s="1">
        <f t="shared" si="5"/>
        <v>92.420204330796764</v>
      </c>
    </row>
    <row r="16" spans="1:10">
      <c r="A16" s="1">
        <f>光学定数→分光反射率!A15</f>
        <v>435</v>
      </c>
      <c r="B16" s="1" t="str">
        <f>COMPLEX(光学定数→分光反射率!B15,光学定数→分光反射率!C15)</f>
        <v>0.577866+5.288991i</v>
      </c>
      <c r="D16" s="1" t="str">
        <f t="shared" si="0"/>
        <v>-27.639496684125+6.112656146412i</v>
      </c>
      <c r="E16" s="1" t="str">
        <f t="shared" si="1"/>
        <v>0.895771904894044+0.348463956909598i</v>
      </c>
      <c r="F16" s="1" t="str">
        <f t="shared" si="2"/>
        <v>-0.897040160002034-0.346018136283151i</v>
      </c>
      <c r="H16" s="1">
        <f t="shared" si="3"/>
        <v>92.38344348625985</v>
      </c>
      <c r="I16" s="1">
        <f t="shared" si="4"/>
        <v>92.440959929333985</v>
      </c>
      <c r="J16" s="1">
        <f t="shared" si="5"/>
        <v>92.412201707796925</v>
      </c>
    </row>
    <row r="17" spans="1:10">
      <c r="A17" s="1">
        <f>光学定数→分光反射率!A16</f>
        <v>440</v>
      </c>
      <c r="B17" s="1" t="str">
        <f>COMPLEX(光学定数→分光反射率!B16,光学定数→分光反射率!C16)</f>
        <v>0.590832+5.347507i</v>
      </c>
      <c r="D17" s="1" t="str">
        <f t="shared" si="0"/>
        <v>-28.246748662825+6.318956511648i</v>
      </c>
      <c r="E17" s="1" t="str">
        <f t="shared" si="1"/>
        <v>0.897157449176082+0.344810309980332i</v>
      </c>
      <c r="F17" s="1" t="str">
        <f t="shared" si="2"/>
        <v>-0.898404768242189-0.342388087169102i</v>
      </c>
      <c r="H17" s="1">
        <f t="shared" si="3"/>
        <v>92.378563848086657</v>
      </c>
      <c r="I17" s="1">
        <f t="shared" si="4"/>
        <v>92.4360729835618</v>
      </c>
      <c r="J17" s="1">
        <f t="shared" si="5"/>
        <v>92.407318415824221</v>
      </c>
    </row>
    <row r="18" spans="1:10">
      <c r="A18" s="1">
        <f>光学定数→分光反射率!A17</f>
        <v>445</v>
      </c>
      <c r="B18" s="1" t="str">
        <f>COMPLEX(光学定数→分光反射率!B17,光学定数→分光反射率!C17)</f>
        <v>0.604164+5.407657i</v>
      </c>
      <c r="D18" s="1" t="str">
        <f t="shared" si="0"/>
        <v>-28.877740090753+6.534223367496i</v>
      </c>
      <c r="E18" s="1" t="str">
        <f t="shared" si="1"/>
        <v>0.898545111222934+0.341133062354232i</v>
      </c>
      <c r="F18" s="1" t="str">
        <f t="shared" si="2"/>
        <v>-0.899771537780973-0.338734632901579i</v>
      </c>
      <c r="H18" s="1">
        <f t="shared" si="3"/>
        <v>92.375508313381147</v>
      </c>
      <c r="I18" s="1">
        <f t="shared" si="4"/>
        <v>92.432997172770442</v>
      </c>
      <c r="J18" s="1">
        <f t="shared" si="5"/>
        <v>92.404252743075801</v>
      </c>
    </row>
    <row r="19" spans="1:10">
      <c r="A19" s="1">
        <f>光学定数→分光反射率!A18</f>
        <v>450</v>
      </c>
      <c r="B19" s="1" t="str">
        <f>COMPLEX(光学定数→分光反射率!B18,光学定数→分光反射率!C18)</f>
        <v>0.618+5.47i</v>
      </c>
      <c r="D19" s="1" t="str">
        <f t="shared" si="0"/>
        <v>-29.538976+6.76092i</v>
      </c>
      <c r="E19" s="1" t="str">
        <f t="shared" si="1"/>
        <v>0.899944995573325+0.3374025626607i</v>
      </c>
      <c r="F19" s="1" t="str">
        <f t="shared" si="2"/>
        <v>-0.901150416468126-0.335028317824568i</v>
      </c>
      <c r="H19" s="1">
        <f t="shared" si="3"/>
        <v>92.37414843474798</v>
      </c>
      <c r="I19" s="1">
        <f t="shared" si="4"/>
        <v>92.431604684503682</v>
      </c>
      <c r="J19" s="1">
        <f t="shared" si="5"/>
        <v>92.402876559625838</v>
      </c>
    </row>
    <row r="20" spans="1:10">
      <c r="A20" s="1">
        <f>光学定数→分光反射率!A19</f>
        <v>455</v>
      </c>
      <c r="B20" s="1" t="str">
        <f>COMPLEX(光学定数→分光反射率!B19,光学定数→分光反射率!C19)</f>
        <v>0.632228+5.53005i</v>
      </c>
      <c r="D20" s="1" t="str">
        <f t="shared" si="0"/>
        <v>-30.181740758516+6.9925049028i</v>
      </c>
      <c r="E20" s="1" t="str">
        <f t="shared" si="1"/>
        <v>0.901213087191656+0.333855607674122i</v>
      </c>
      <c r="F20" s="1" t="str">
        <f t="shared" si="2"/>
        <v>-0.902399130645907-0.331504554262677i</v>
      </c>
      <c r="H20" s="1">
        <f t="shared" si="3"/>
        <v>92.364459530097278</v>
      </c>
      <c r="I20" s="1">
        <f t="shared" si="4"/>
        <v>92.421946048738519</v>
      </c>
      <c r="J20" s="1">
        <f t="shared" si="5"/>
        <v>92.393202789417899</v>
      </c>
    </row>
    <row r="21" spans="1:10">
      <c r="A21" s="1">
        <f>光学定数→分光反射率!A20</f>
        <v>460</v>
      </c>
      <c r="B21" s="1" t="str">
        <f>COMPLEX(光学定数→分光反射率!B20,光学定数→分光反射率!C20)</f>
        <v>0.64637+5.590128i</v>
      </c>
      <c r="D21" s="1" t="str">
        <f t="shared" si="0"/>
        <v>-30.831736879484+7.22658207072001i</v>
      </c>
      <c r="E21" s="1" t="str">
        <f t="shared" si="1"/>
        <v>0.902455431643028+0.330383585618711i</v>
      </c>
      <c r="F21" s="1" t="str">
        <f t="shared" si="2"/>
        <v>-0.903622612687273-0.328055249731074i</v>
      </c>
      <c r="H21" s="1">
        <f t="shared" si="3"/>
        <v>92.357911974827999</v>
      </c>
      <c r="I21" s="1">
        <f t="shared" si="4"/>
        <v>92.415407303589049</v>
      </c>
      <c r="J21" s="1">
        <f t="shared" si="5"/>
        <v>92.386659639208517</v>
      </c>
    </row>
    <row r="22" spans="1:10">
      <c r="A22" s="1">
        <f>光学定数→分光反射率!A21</f>
        <v>465</v>
      </c>
      <c r="B22" s="1" t="str">
        <f>COMPLEX(光学定数→分光反射率!B21,光学定数→分光反射率!C21)</f>
        <v>0.66104+5.653021i</v>
      </c>
      <c r="D22" s="1" t="str">
        <f t="shared" si="0"/>
        <v>-31.519672544841+7.47374600368001i</v>
      </c>
      <c r="E22" s="1" t="str">
        <f t="shared" si="1"/>
        <v>0.903730371995925+0.326829383283777i</v>
      </c>
      <c r="F22" s="1" t="str">
        <f t="shared" si="2"/>
        <v>-0.904878336289492-0.324524314093727i</v>
      </c>
      <c r="H22" s="1">
        <f t="shared" si="3"/>
        <v>92.354603104554684</v>
      </c>
      <c r="I22" s="1">
        <f t="shared" si="4"/>
        <v>92.412083392404284</v>
      </c>
      <c r="J22" s="1">
        <f t="shared" si="5"/>
        <v>92.383343248479491</v>
      </c>
    </row>
    <row r="23" spans="1:10">
      <c r="A23" s="1">
        <f>光学定数→分光反射率!A22</f>
        <v>470</v>
      </c>
      <c r="B23" s="1" t="str">
        <f>COMPLEX(光学定数→分光反射率!B22,光学定数→分光反射率!C22)</f>
        <v>0.675468+5.715232i</v>
      </c>
      <c r="D23" s="1" t="str">
        <f t="shared" si="0"/>
        <v>-32.2076197948+7.720912657152i</v>
      </c>
      <c r="E23" s="1" t="str">
        <f t="shared" si="1"/>
        <v>0.904963972677009+0.323390439254957i</v>
      </c>
      <c r="F23" s="1" t="str">
        <f t="shared" si="2"/>
        <v>-0.906093454974074-0.321107902363669i</v>
      </c>
      <c r="H23" s="1">
        <f t="shared" si="3"/>
        <v>92.354116804486836</v>
      </c>
      <c r="I23" s="1">
        <f t="shared" si="4"/>
        <v>92.411563410724966</v>
      </c>
      <c r="J23" s="1">
        <f t="shared" si="5"/>
        <v>92.382840107605901</v>
      </c>
    </row>
    <row r="24" spans="1:10">
      <c r="A24" s="1">
        <f>光学定数→分光反射率!A23</f>
        <v>475</v>
      </c>
      <c r="B24" s="1" t="str">
        <f>COMPLEX(光学定数→分光反射率!B23,光学定数→分光反射率!C23)</f>
        <v>0.689664+5.776781i</v>
      </c>
      <c r="D24" s="1" t="str">
        <f t="shared" si="0"/>
        <v>-32.895562289065+7.968075783168i</v>
      </c>
      <c r="E24" s="1" t="str">
        <f t="shared" si="1"/>
        <v>0.906158265351702+0.320060669729098i</v>
      </c>
      <c r="F24" s="1" t="str">
        <f t="shared" si="2"/>
        <v>-0.907269957881143-0.317799969624402i</v>
      </c>
      <c r="H24" s="1">
        <f t="shared" si="3"/>
        <v>92.356163417264398</v>
      </c>
      <c r="I24" s="1">
        <f t="shared" si="4"/>
        <v>92.413559716692191</v>
      </c>
      <c r="J24" s="1">
        <f t="shared" si="5"/>
        <v>92.384861566978287</v>
      </c>
    </row>
    <row r="25" spans="1:10">
      <c r="A25" s="1">
        <f>光学定数→分光反射率!A24</f>
        <v>480</v>
      </c>
      <c r="B25" s="1" t="str">
        <f>COMPLEX(光学定数→分光反射率!B24,光学定数→分光反射率!C24)</f>
        <v>0.705039+5.838133i</v>
      </c>
      <c r="D25" s="1" t="str">
        <f t="shared" si="0"/>
        <v>-33.586716934168+8.23222290437401i</v>
      </c>
      <c r="E25" s="1" t="str">
        <f t="shared" si="1"/>
        <v>0.907264127120806+0.316773027948096i</v>
      </c>
      <c r="F25" s="1" t="str">
        <f t="shared" si="2"/>
        <v>-0.90835890553777-0.314534098730909i</v>
      </c>
      <c r="H25" s="1">
        <f t="shared" si="3"/>
        <v>92.347334759568326</v>
      </c>
      <c r="I25" s="1">
        <f t="shared" si="4"/>
        <v>92.404760053424084</v>
      </c>
      <c r="J25" s="1">
        <f t="shared" si="5"/>
        <v>92.376047406496212</v>
      </c>
    </row>
    <row r="26" spans="1:10">
      <c r="A26" s="1">
        <f>光学定数→分光反射率!A25</f>
        <v>485</v>
      </c>
      <c r="B26" s="1" t="str">
        <f>COMPLEX(光学定数→分光反射率!B25,光学定数→分光反射率!C25)</f>
        <v>0.72102+5.899129i</v>
      </c>
      <c r="D26" s="1" t="str">
        <f t="shared" si="0"/>
        <v>-34.279853118241+8.50677998316i</v>
      </c>
      <c r="E26" s="1" t="str">
        <f t="shared" si="1"/>
        <v>0.908307270981107+0.313550724257285i</v>
      </c>
      <c r="F26" s="1" t="str">
        <f t="shared" si="2"/>
        <v>-0.909385872970935-0.311333253319983i</v>
      </c>
      <c r="H26" s="1">
        <f t="shared" si="3"/>
        <v>92.333615519941389</v>
      </c>
      <c r="I26" s="1">
        <f t="shared" si="4"/>
        <v>92.391106058191426</v>
      </c>
      <c r="J26" s="1">
        <f t="shared" si="5"/>
        <v>92.3623607890664</v>
      </c>
    </row>
    <row r="27" spans="1:10">
      <c r="A27" s="1">
        <f>光学定数→分光反射率!A26</f>
        <v>490</v>
      </c>
      <c r="B27" s="1" t="str">
        <f>COMPLEX(光学定数→分光反射率!B26,光学定数→分光反射率!C26)</f>
        <v>0.736749+5.959512i</v>
      </c>
      <c r="D27" s="1" t="str">
        <f t="shared" si="0"/>
        <v>-34.972984189143+8.781329012976i</v>
      </c>
      <c r="E27" s="1" t="str">
        <f t="shared" si="1"/>
        <v>0.909321269538997+0.310427246500517i</v>
      </c>
      <c r="F27" s="1" t="str">
        <f t="shared" si="2"/>
        <v>-0.910384260216457-0.308230580940082i</v>
      </c>
      <c r="H27" s="1">
        <f t="shared" si="3"/>
        <v>92.32302466059059</v>
      </c>
      <c r="I27" s="1">
        <f t="shared" si="4"/>
        <v>92.38055922765264</v>
      </c>
      <c r="J27" s="1">
        <f t="shared" si="5"/>
        <v>92.351791944121615</v>
      </c>
    </row>
    <row r="28" spans="1:10">
      <c r="A28" s="1">
        <f>光学定数→分光反射率!A27</f>
        <v>495</v>
      </c>
      <c r="B28" s="1" t="str">
        <f>COMPLEX(光学定数→分光反射率!B27,光学定数→分光反射率!C27)</f>
        <v>0.752237+6.0193i</v>
      </c>
      <c r="D28" s="1" t="str">
        <f t="shared" si="0"/>
        <v>-35.666111985831+9.0558803482i</v>
      </c>
      <c r="E28" s="1" t="str">
        <f t="shared" si="1"/>
        <v>0.910307314446699+0.307397573162936i</v>
      </c>
      <c r="F28" s="1" t="str">
        <f t="shared" si="2"/>
        <v>-0.911355228796754-0.30522109413779i</v>
      </c>
      <c r="H28" s="1">
        <f t="shared" si="3"/>
        <v>92.31526747216239</v>
      </c>
      <c r="I28" s="1">
        <f t="shared" si="4"/>
        <v>92.372826936185362</v>
      </c>
      <c r="J28" s="1">
        <f t="shared" si="5"/>
        <v>92.344047204173876</v>
      </c>
    </row>
    <row r="29" spans="1:10">
      <c r="A29" s="1">
        <f>光学定数→分光反射率!A28</f>
        <v>500</v>
      </c>
      <c r="B29" s="1" t="str">
        <f>COMPLEX(光学定数→分光反射率!B28,光学定数→分光反射率!C28)</f>
        <v>0.769+6.08i</v>
      </c>
      <c r="D29" s="1" t="str">
        <f t="shared" si="0"/>
        <v>-36.375039+9.35104i</v>
      </c>
      <c r="E29" s="1" t="str">
        <f t="shared" si="1"/>
        <v>0.911243044045827+0.304353583464926i</v>
      </c>
      <c r="F29" s="1" t="str">
        <f t="shared" si="2"/>
        <v>-0.912276306229159-0.302197536509761i</v>
      </c>
      <c r="H29" s="1">
        <f t="shared" si="3"/>
        <v>92.299498908984702</v>
      </c>
      <c r="I29" s="1">
        <f t="shared" si="4"/>
        <v>92.357140997968685</v>
      </c>
      <c r="J29" s="1">
        <f t="shared" si="5"/>
        <v>92.328319953476694</v>
      </c>
    </row>
    <row r="30" spans="1:10">
      <c r="A30" s="1">
        <f>光学定数→分光反射率!A29</f>
        <v>505</v>
      </c>
      <c r="B30" s="1" t="str">
        <f>COMPLEX(光学定数→分光反射率!B29,光学定数→分光反射率!C29)</f>
        <v>0.78542+6.137435i</v>
      </c>
      <c r="D30" s="1" t="str">
        <f t="shared" si="0"/>
        <v>-37.051223802825+9.6409283954i</v>
      </c>
      <c r="E30" s="1" t="str">
        <f t="shared" si="1"/>
        <v>0.912087528643072+0.301513561839353i</v>
      </c>
      <c r="F30" s="1" t="str">
        <f t="shared" si="2"/>
        <v>-0.913107409338362-0.299376657796529i</v>
      </c>
      <c r="H30" s="1">
        <f t="shared" si="3"/>
        <v>92.281408787928001</v>
      </c>
      <c r="I30" s="1">
        <f t="shared" si="4"/>
        <v>92.339152422203512</v>
      </c>
      <c r="J30" s="1">
        <f t="shared" si="5"/>
        <v>92.310280605065756</v>
      </c>
    </row>
    <row r="31" spans="1:10">
      <c r="A31" s="1">
        <f>光学定数→分光反射率!A30</f>
        <v>510</v>
      </c>
      <c r="B31" s="1" t="str">
        <f>COMPLEX(光学定数→分光反射率!B30,光学定数→分光反射率!C30)</f>
        <v>0.802884+6.198596i</v>
      </c>
      <c r="D31" s="1" t="str">
        <f t="shared" si="0"/>
        <v>-37.77796965376+9.953507101728i</v>
      </c>
      <c r="E31" s="1" t="str">
        <f t="shared" si="1"/>
        <v>0.912970173230912+0.298547549930147i</v>
      </c>
      <c r="F31" s="1" t="str">
        <f t="shared" si="2"/>
        <v>-0.913976150970492-0.296430644756418i</v>
      </c>
      <c r="H31" s="1">
        <f t="shared" si="3"/>
        <v>92.264517677857498</v>
      </c>
      <c r="I31" s="1">
        <f t="shared" si="4"/>
        <v>92.322353169354116</v>
      </c>
      <c r="J31" s="1">
        <f t="shared" si="5"/>
        <v>92.293435423605814</v>
      </c>
    </row>
    <row r="32" spans="1:10">
      <c r="A32" s="1">
        <f>光学定数→分光反射率!A31</f>
        <v>515</v>
      </c>
      <c r="B32" s="1" t="str">
        <f>COMPLEX(光学定数→分光反射率!B31,光学定数→分光反射率!C31)</f>
        <v>0.820439+6.260361i</v>
      </c>
      <c r="D32" s="1" t="str">
        <f t="shared" si="0"/>
        <v>-38.5189996976+10.272488636958i</v>
      </c>
      <c r="E32" s="1" t="str">
        <f t="shared" si="1"/>
        <v>0.913846977306419+0.295612956298369i</v>
      </c>
      <c r="F32" s="1" t="str">
        <f t="shared" si="2"/>
        <v>-0.914839250871217-0.293515838516781i</v>
      </c>
      <c r="H32" s="1">
        <f t="shared" si="3"/>
        <v>92.250331786353996</v>
      </c>
      <c r="I32" s="1">
        <f t="shared" si="4"/>
        <v>92.308240239481862</v>
      </c>
      <c r="J32" s="1">
        <f t="shared" si="5"/>
        <v>92.279286012917936</v>
      </c>
    </row>
    <row r="33" spans="1:10">
      <c r="A33" s="1">
        <f>光学定数→分光反射率!A32</f>
        <v>520</v>
      </c>
      <c r="B33" s="1" t="str">
        <f>COMPLEX(光学定数→分光反射率!B32,光学定数→分光反射率!C32)</f>
        <v>0.838824+6.323596i</v>
      </c>
      <c r="D33" s="1" t="str">
        <f t="shared" si="0"/>
        <v>-39.28424066824+10.608768182208i</v>
      </c>
      <c r="E33" s="1" t="str">
        <f t="shared" si="1"/>
        <v>0.914710447285+0.292657444375944i</v>
      </c>
      <c r="F33" s="1" t="str">
        <f t="shared" si="2"/>
        <v>-0.915689143250399-0.290580311500155i</v>
      </c>
      <c r="H33" s="1">
        <f t="shared" si="3"/>
        <v>92.234358212098371</v>
      </c>
      <c r="I33" s="1">
        <f t="shared" si="4"/>
        <v>92.292352449817699</v>
      </c>
      <c r="J33" s="1">
        <f t="shared" si="5"/>
        <v>92.263355330958035</v>
      </c>
    </row>
    <row r="34" spans="1:10">
      <c r="A34" s="1">
        <f>光学定数→分光反射率!A33</f>
        <v>525</v>
      </c>
      <c r="B34" s="1" t="str">
        <f>COMPLEX(光学定数→分光反射率!B33,光学定数→分光反射率!C33)</f>
        <v>0.857435+6.387179i</v>
      </c>
      <c r="D34" s="1" t="str">
        <f t="shared" si="0"/>
        <v>-40.060860798816+10.95318165173i</v>
      </c>
      <c r="E34" s="1" t="str">
        <f t="shared" si="1"/>
        <v>0.91555661315388+0.289741623649332i</v>
      </c>
      <c r="F34" s="1" t="str">
        <f t="shared" si="2"/>
        <v>-0.916522032969595-0.287684229545114i</v>
      </c>
      <c r="H34" s="1">
        <f t="shared" si="3"/>
        <v>92.219412036475475</v>
      </c>
      <c r="I34" s="1">
        <f t="shared" si="4"/>
        <v>92.277485284768517</v>
      </c>
      <c r="J34" s="1">
        <f t="shared" si="5"/>
        <v>92.248448660621989</v>
      </c>
    </row>
    <row r="35" spans="1:10">
      <c r="A35" s="1">
        <f>光学定数→分光反射率!A34</f>
        <v>530</v>
      </c>
      <c r="B35" s="1" t="str">
        <f>COMPLEX(光学定数→分光反射率!B34,光学定数→分光反射率!C34)</f>
        <v>0.876513+6.447338i</v>
      </c>
      <c r="D35" s="1" t="str">
        <f t="shared" si="0"/>
        <v>-40.799892247075+11.302351144788i</v>
      </c>
      <c r="E35" s="1" t="str">
        <f t="shared" si="1"/>
        <v>0.916286731103779+0.287000660891318i</v>
      </c>
      <c r="F35" s="1" t="str">
        <f t="shared" si="2"/>
        <v>-0.91724022702773-0.284961983375681i</v>
      </c>
      <c r="H35" s="1">
        <f t="shared" si="3"/>
        <v>92.195075294890259</v>
      </c>
      <c r="I35" s="1">
        <f t="shared" si="4"/>
        <v>92.253296604728348</v>
      </c>
      <c r="J35" s="1">
        <f t="shared" si="5"/>
        <v>92.224185949809311</v>
      </c>
    </row>
    <row r="36" spans="1:10">
      <c r="A36" s="1">
        <f>光学定数→分光反射率!A35</f>
        <v>535</v>
      </c>
      <c r="B36" s="1" t="str">
        <f>COMPLEX(光学定数→分光反射率!B35,光学定数→分光反射率!C35)</f>
        <v>0.896124+6.503938i</v>
      </c>
      <c r="D36" s="1" t="str">
        <f t="shared" si="0"/>
        <v>-41.498171284468+11.656669872624i</v>
      </c>
      <c r="E36" s="1" t="str">
        <f t="shared" si="1"/>
        <v>0.916901050744693+0.284429642734288i</v>
      </c>
      <c r="F36" s="1" t="str">
        <f t="shared" si="2"/>
        <v>-0.917843948032451-0.28240869021317i</v>
      </c>
      <c r="H36" s="1">
        <f t="shared" si="3"/>
        <v>92.16077585226769</v>
      </c>
      <c r="I36" s="1">
        <f t="shared" si="4"/>
        <v>92.219218124771487</v>
      </c>
      <c r="J36" s="1">
        <f t="shared" si="5"/>
        <v>92.189996988519596</v>
      </c>
    </row>
    <row r="37" spans="1:10">
      <c r="A37" s="1">
        <f>光学定数→分光反射率!A36</f>
        <v>540</v>
      </c>
      <c r="B37" s="1" t="str">
        <f>COMPLEX(光学定数→分光反射率!B36,光学定数→分光反射率!C36)</f>
        <v>0.915857+6.561669i</v>
      </c>
      <c r="D37" s="1" t="str">
        <f t="shared" ref="D37:D68" si="6">IMPOWER($B37,2)</f>
        <v>-42.216706021112+12.019100970666i</v>
      </c>
      <c r="E37" s="1" t="str">
        <f t="shared" ref="E37:E68" si="7">IMDIV(IMSUB(IMPRODUCT(D37,$B$2),IMSQRT(IMSUB(D37,$B$1))),IMSUM(IMPRODUCT(D37,$B$2),IMSQRT(IMSUB(D37,$B$1))))</f>
        <v>0.917528597311643+0.281860409545156i</v>
      </c>
      <c r="F37" s="1" t="str">
        <f t="shared" ref="F37:F68" si="8">IMDIV(IMSUB($B$2,IMSQRT(IMSUB(D37,$B$1))),IMSUM($B$2,IMSQRT(IMSUB(D37,$B$1))))</f>
        <v>-0.918460859409257-0.279857139736739i</v>
      </c>
      <c r="H37" s="1">
        <f t="shared" ref="H37:H68" si="9">IMABS(E37)*IMABS(E37)*100</f>
        <v>92.130401735363449</v>
      </c>
      <c r="I37" s="1">
        <f t="shared" ref="I37:I68" si="10">IMABS(F37)*IMABS(F37)*100</f>
        <v>92.189036892841997</v>
      </c>
      <c r="J37" s="1">
        <f t="shared" ref="J37:J68" si="11">AVERAGE(H37:I37)</f>
        <v>92.159719314102716</v>
      </c>
    </row>
    <row r="38" spans="1:10">
      <c r="A38" s="1">
        <f>光学定数→分光反射率!A37</f>
        <v>545</v>
      </c>
      <c r="B38" s="1" t="str">
        <f>COMPLEX(光学定数→分光反射率!B37,光学定数→分光反射率!C37)</f>
        <v>0.93709+6.626134i</v>
      </c>
      <c r="D38" s="1" t="str">
        <f t="shared" si="6"/>
        <v>-43.027514117856+12.41856782012i</v>
      </c>
      <c r="E38" s="1" t="str">
        <f t="shared" si="7"/>
        <v>0.918247050364854+0.279063912537369i</v>
      </c>
      <c r="F38" s="1" t="str">
        <f t="shared" si="8"/>
        <v>-0.919167538826026-0.277079811377525i</v>
      </c>
      <c r="H38" s="1">
        <f t="shared" si="9"/>
        <v>92.105431278441912</v>
      </c>
      <c r="I38" s="1">
        <f t="shared" si="10"/>
        <v>92.164218630449895</v>
      </c>
      <c r="J38" s="1">
        <f t="shared" si="11"/>
        <v>92.134824954445904</v>
      </c>
    </row>
    <row r="39" spans="1:10">
      <c r="A39" s="1">
        <f>光学定数→分光反射率!A38</f>
        <v>550</v>
      </c>
      <c r="B39" s="1" t="str">
        <f>COMPLEX(光学定数→分光反射率!B38,光学定数→分光反射率!C38)</f>
        <v>0.958+6.69i</v>
      </c>
      <c r="D39" s="1" t="str">
        <f t="shared" si="6"/>
        <v>-43.838336+12.81804i</v>
      </c>
      <c r="E39" s="1" t="str">
        <f t="shared" si="7"/>
        <v>0.918951171885175+0.276350335136061i</v>
      </c>
      <c r="F39" s="1" t="str">
        <f t="shared" si="8"/>
        <v>-0.91986024971791-0.274384823034166i</v>
      </c>
      <c r="H39" s="1">
        <f t="shared" si="9"/>
        <v>92.084076403894983</v>
      </c>
      <c r="I39" s="1">
        <f t="shared" si="10"/>
        <v>92.142991012258662</v>
      </c>
      <c r="J39" s="1">
        <f t="shared" si="11"/>
        <v>92.113533708076829</v>
      </c>
    </row>
    <row r="40" spans="1:10">
      <c r="A40" s="1">
        <f>光学定数→分光反射率!A39</f>
        <v>555</v>
      </c>
      <c r="B40" s="1" t="str">
        <f>COMPLEX(光学定数→分光反射率!B39,光学定数→分光反射率!C39)</f>
        <v>0.98132+6.747961i</v>
      </c>
      <c r="D40" s="1" t="str">
        <f t="shared" si="6"/>
        <v>-44.571988715121+13.24381817704i</v>
      </c>
      <c r="E40" s="1" t="str">
        <f t="shared" si="7"/>
        <v>0.919431654012974+0.273837490367261i</v>
      </c>
      <c r="F40" s="1" t="str">
        <f t="shared" si="8"/>
        <v>-0.920331498421126-0.271889581395288i</v>
      </c>
      <c r="H40" s="1">
        <f t="shared" si="9"/>
        <v>92.034153753167274</v>
      </c>
      <c r="I40" s="1">
        <f t="shared" si="10"/>
        <v>92.093401145738</v>
      </c>
      <c r="J40" s="1">
        <f t="shared" si="11"/>
        <v>92.06377744945263</v>
      </c>
    </row>
    <row r="41" spans="1:10">
      <c r="A41" s="1">
        <f>光学定数→分光反射率!A40</f>
        <v>560</v>
      </c>
      <c r="B41" s="1" t="str">
        <f>COMPLEX(光学定数→分光反射率!B40,光学定数→分光反射率!C40)</f>
        <v>1.003924+6.807462i</v>
      </c>
      <c r="D41" s="1" t="str">
        <f t="shared" si="6"/>
        <v>-45.333675483668+13.668348961776i</v>
      </c>
      <c r="E41" s="1" t="str">
        <f t="shared" si="7"/>
        <v>0.919965240664857+0.271333440109318i</v>
      </c>
      <c r="F41" s="1" t="str">
        <f t="shared" si="8"/>
        <v>-0.920855530729388-0.269402948377961i</v>
      </c>
      <c r="H41" s="1">
        <f t="shared" si="9"/>
        <v>91.995787975310506</v>
      </c>
      <c r="I41" s="1">
        <f t="shared" si="10"/>
        <v>92.055285706964114</v>
      </c>
      <c r="J41" s="1">
        <f t="shared" si="11"/>
        <v>92.02553684113731</v>
      </c>
    </row>
    <row r="42" spans="1:10">
      <c r="A42" s="1">
        <f>光学定数→分光反射率!A41</f>
        <v>565</v>
      </c>
      <c r="B42" s="1" t="str">
        <f>COMPLEX(光学定数→分光反射率!B41,光学定数→分光反射率!C41)</f>
        <v>1.026515+6.866177i</v>
      </c>
      <c r="D42" s="1" t="str">
        <f t="shared" si="6"/>
        <v>-46.090653550104+14.09646736631i</v>
      </c>
      <c r="E42" s="1" t="str">
        <f t="shared" si="7"/>
        <v>0.920476409366243+0.268900613005708i</v>
      </c>
      <c r="F42" s="1" t="str">
        <f t="shared" si="8"/>
        <v>-0.921357522488969-0.26698705897244i</v>
      </c>
      <c r="H42" s="1">
        <f t="shared" si="9"/>
        <v>91.958435987461669</v>
      </c>
      <c r="I42" s="1">
        <f t="shared" si="10"/>
        <v>92.018177390576412</v>
      </c>
      <c r="J42" s="1">
        <f t="shared" si="11"/>
        <v>91.988306689019041</v>
      </c>
    </row>
    <row r="43" spans="1:10">
      <c r="A43" s="1">
        <f>光学定数→分光反射率!A42</f>
        <v>570</v>
      </c>
      <c r="B43" s="1" t="str">
        <f>COMPLEX(光学定数→分光反射率!B42,光学定数→分光反射率!C42)</f>
        <v>1.04958+6.923664i</v>
      </c>
      <c r="D43" s="1" t="str">
        <f t="shared" si="6"/>
        <v>-46.835505008496+14.53387852224i</v>
      </c>
      <c r="E43" s="1" t="str">
        <f t="shared" si="7"/>
        <v>0.920940975118252+0.266540429466873i</v>
      </c>
      <c r="F43" s="1" t="str">
        <f t="shared" si="8"/>
        <v>-0.92181346666998-0.264643375596445i</v>
      </c>
      <c r="H43" s="1">
        <f t="shared" si="9"/>
        <v>91.917608019214185</v>
      </c>
      <c r="I43" s="1">
        <f t="shared" si="10"/>
        <v>91.977618358120736</v>
      </c>
      <c r="J43" s="1">
        <f t="shared" si="11"/>
        <v>91.947613188667461</v>
      </c>
    </row>
    <row r="44" spans="1:10">
      <c r="A44" s="1">
        <f>光学定数→分光反射率!A43</f>
        <v>575</v>
      </c>
      <c r="B44" s="1" t="str">
        <f>COMPLEX(光学定数→分光反射率!B43,光学定数→分光反射率!C43)</f>
        <v>1.072333+6.980705i</v>
      </c>
      <c r="D44" s="1" t="str">
        <f t="shared" si="6"/>
        <v>-47.580344234136+14.97128066953i</v>
      </c>
      <c r="E44" s="1" t="str">
        <f t="shared" si="7"/>
        <v>0.921402037753916+0.264241551087002i</v>
      </c>
      <c r="F44" s="1" t="str">
        <f t="shared" si="8"/>
        <v>-0.922266114104956-0.26236054910625i</v>
      </c>
      <c r="H44" s="1">
        <f t="shared" si="9"/>
        <v>91.88053124979335</v>
      </c>
      <c r="I44" s="1">
        <f t="shared" si="10"/>
        <v>91.940784295358853</v>
      </c>
      <c r="J44" s="1">
        <f t="shared" si="11"/>
        <v>91.910657772576101</v>
      </c>
    </row>
    <row r="45" spans="1:10">
      <c r="A45" s="1">
        <f>光学定数→分光反射率!A44</f>
        <v>580</v>
      </c>
      <c r="B45" s="1" t="str">
        <f>COMPLEX(光学定数→分光反射率!B44,光学定数→分光反射率!C44)</f>
        <v>1.097093+7.036396i</v>
      </c>
      <c r="D45" s="1" t="str">
        <f t="shared" si="6"/>
        <v>-48.307255618167+15.439161593656i</v>
      </c>
      <c r="E45" s="1" t="str">
        <f t="shared" si="7"/>
        <v>0.921768805987163+0.261982749543352i</v>
      </c>
      <c r="F45" s="1" t="str">
        <f t="shared" si="8"/>
        <v>-0.922625297385471-0.26011770398438i</v>
      </c>
      <c r="H45" s="1">
        <f t="shared" si="9"/>
        <v>91.829269274929473</v>
      </c>
      <c r="I45" s="1">
        <f t="shared" si="10"/>
        <v>91.889865930173471</v>
      </c>
      <c r="J45" s="1">
        <f t="shared" si="11"/>
        <v>91.859567602551465</v>
      </c>
    </row>
    <row r="46" spans="1:10">
      <c r="A46" s="1">
        <f>光学定数→分光反射率!A45</f>
        <v>585</v>
      </c>
      <c r="B46" s="1" t="str">
        <f>COMPLEX(光学定数→分光反射率!B45,光学定数→分光反射率!C45)</f>
        <v>1.122708+7.09122i</v>
      </c>
      <c r="D46" s="1" t="str">
        <f t="shared" si="6"/>
        <v>-49.024927835136+15.92273884752i</v>
      </c>
      <c r="E46" s="1" t="str">
        <f t="shared" si="7"/>
        <v>0.922090665560979+0.259770897147502i</v>
      </c>
      <c r="F46" s="1" t="str">
        <f t="shared" si="8"/>
        <v>-0.92294004758854-0.257921552114726i</v>
      </c>
      <c r="H46" s="1">
        <f t="shared" si="9"/>
        <v>91.773211451950729</v>
      </c>
      <c r="I46" s="1">
        <f t="shared" si="10"/>
        <v>91.834185848800573</v>
      </c>
      <c r="J46" s="1">
        <f t="shared" si="11"/>
        <v>91.803698650375651</v>
      </c>
    </row>
    <row r="47" spans="1:10">
      <c r="A47" s="1">
        <f>光学定数→分光反射率!A46</f>
        <v>590</v>
      </c>
      <c r="B47" s="1" t="str">
        <f>COMPLEX(光学定数→分光反射率!B46,光学定数→分光反射率!C46)</f>
        <v>1.147991+7.145661i</v>
      </c>
      <c r="D47" s="1" t="str">
        <f t="shared" si="6"/>
        <v>-49.74258779084+16.406309034102i</v>
      </c>
      <c r="E47" s="1" t="str">
        <f t="shared" si="7"/>
        <v>0.922414877145348+0.257613421479116i</v>
      </c>
      <c r="F47" s="1" t="str">
        <f t="shared" si="8"/>
        <v>-0.923257288087851-0.255779364797719i</v>
      </c>
      <c r="H47" s="1">
        <f t="shared" si="9"/>
        <v>91.721388050524425</v>
      </c>
      <c r="I47" s="1">
        <f t="shared" si="10"/>
        <v>91.782710346365747</v>
      </c>
      <c r="J47" s="1">
        <f t="shared" si="11"/>
        <v>91.752049198445093</v>
      </c>
    </row>
    <row r="48" spans="1:10">
      <c r="A48" s="1">
        <f>光学定数→分光反射率!A47</f>
        <v>595</v>
      </c>
      <c r="B48" s="1" t="str">
        <f>COMPLEX(光学定数→分光反射率!B47,光学定数→分光反射率!C47)</f>
        <v>1.174118+7.202901i</v>
      </c>
      <c r="D48" s="1" t="str">
        <f t="shared" si="6"/>
        <v>-50.503229737877+16.914111432636i</v>
      </c>
      <c r="E48" s="1" t="str">
        <f t="shared" si="7"/>
        <v>0.922768908540293+0.255391523933111i</v>
      </c>
      <c r="F48" s="1" t="str">
        <f t="shared" si="8"/>
        <v>-0.923604032131128-0.25357316582131i</v>
      </c>
      <c r="H48" s="1">
        <f t="shared" si="9"/>
        <v>91.672728906552052</v>
      </c>
      <c r="I48" s="1">
        <f t="shared" si="10"/>
        <v>91.7343758593519</v>
      </c>
      <c r="J48" s="1">
        <f t="shared" si="11"/>
        <v>91.703552382951983</v>
      </c>
    </row>
    <row r="49" spans="1:10">
      <c r="A49" s="1">
        <f>光学定数→分光反射率!A48</f>
        <v>600</v>
      </c>
      <c r="B49" s="1" t="str">
        <f>COMPLEX(光学定数→分光反射率!B48,光学定数→分光反射率!C48)</f>
        <v>1.2+7.26i</v>
      </c>
      <c r="D49" s="1" t="str">
        <f t="shared" si="6"/>
        <v>-51.2676+17.424i</v>
      </c>
      <c r="E49" s="1" t="str">
        <f t="shared" si="7"/>
        <v>0.923126390232394+0.25321577890923i</v>
      </c>
      <c r="F49" s="1" t="str">
        <f t="shared" si="8"/>
        <v>-0.923954338335897-0.25141276761974i</v>
      </c>
      <c r="H49" s="1">
        <f t="shared" si="9"/>
        <v>91.628056303209831</v>
      </c>
      <c r="I49" s="1">
        <f t="shared" si="10"/>
        <v>91.68999990519427</v>
      </c>
      <c r="J49" s="1">
        <f t="shared" si="11"/>
        <v>91.659028104202051</v>
      </c>
    </row>
    <row r="50" spans="1:10">
      <c r="A50" s="1">
        <f>光学定数→分光反射率!A49</f>
        <v>605</v>
      </c>
      <c r="B50" s="1" t="str">
        <f>COMPLEX(光学定数→分光反射率!B49,光学定数→分光反射率!C49)</f>
        <v>1.22108+7.312275i</v>
      </c>
      <c r="D50" s="1" t="str">
        <f t="shared" si="6"/>
        <v>-51.978329309225+17.857745514i</v>
      </c>
      <c r="E50" s="1" t="str">
        <f t="shared" si="7"/>
        <v>0.923527256007093+0.251305647805951i</v>
      </c>
      <c r="F50" s="1" t="str">
        <f t="shared" si="8"/>
        <v>-0.924348294463865-0.249515928457533i</v>
      </c>
      <c r="H50" s="1">
        <f t="shared" si="9"/>
        <v>91.60571212071595</v>
      </c>
      <c r="I50" s="1">
        <f t="shared" si="10"/>
        <v>91.667796803228086</v>
      </c>
      <c r="J50" s="1">
        <f t="shared" si="11"/>
        <v>91.636754461972018</v>
      </c>
    </row>
    <row r="51" spans="1:10">
      <c r="A51" s="1">
        <f>光学定数→分光反射率!A50</f>
        <v>610</v>
      </c>
      <c r="B51" s="1" t="str">
        <f>COMPLEX(光学定数→分光反射率!B50,光学定数→分光反射率!C50)</f>
        <v>1.247898+7.368947i</v>
      </c>
      <c r="D51" s="1" t="str">
        <f t="shared" si="6"/>
        <v>-52.744130470405+18.391388446812i</v>
      </c>
      <c r="E51" s="1" t="str">
        <f t="shared" si="7"/>
        <v>0.923846745776472+0.249191969990433i</v>
      </c>
      <c r="F51" s="1" t="str">
        <f t="shared" si="8"/>
        <v>-0.924661091605078-0.247417213110005i</v>
      </c>
      <c r="H51" s="1">
        <f t="shared" si="9"/>
        <v>91.558944758948996</v>
      </c>
      <c r="I51" s="1">
        <f t="shared" si="10"/>
        <v>91.621341167141622</v>
      </c>
      <c r="J51" s="1">
        <f t="shared" si="11"/>
        <v>91.590142963045309</v>
      </c>
    </row>
    <row r="52" spans="1:10">
      <c r="A52" s="1">
        <f>光学定数→分光反射率!A51</f>
        <v>615</v>
      </c>
      <c r="B52" s="1" t="str">
        <f>COMPLEX(光学定数→分光反射率!B51,光学定数→分光反射率!C51)</f>
        <v>1.274374+7.425224i</v>
      </c>
      <c r="D52" s="1" t="str">
        <f t="shared" si="6"/>
        <v>-53.5099223583+18.925024819552i</v>
      </c>
      <c r="E52" s="1" t="str">
        <f t="shared" si="7"/>
        <v>0.924168083708019+0.247130078094807i</v>
      </c>
      <c r="F52" s="1" t="str">
        <f t="shared" si="8"/>
        <v>-0.924975865656549-0.245369894363603i</v>
      </c>
      <c r="H52" s="1">
        <f t="shared" si="9"/>
        <v>91.515992244369755</v>
      </c>
      <c r="I52" s="1">
        <f t="shared" si="10"/>
        <v>91.578673710708784</v>
      </c>
      <c r="J52" s="1">
        <f t="shared" si="11"/>
        <v>91.54733297753927</v>
      </c>
    </row>
    <row r="53" spans="1:10">
      <c r="A53" s="1">
        <f>光学定数→分光反射率!A52</f>
        <v>620</v>
      </c>
      <c r="B53" s="1" t="str">
        <f>COMPLEX(光学定数→分光反射率!B52,光学定数→分光反射率!C52)</f>
        <v>1.300577+7.48108i</v>
      </c>
      <c r="D53" s="1" t="str">
        <f t="shared" si="6"/>
        <v>-54.275057433471+19.45944116632i</v>
      </c>
      <c r="E53" s="1" t="str">
        <f t="shared" si="7"/>
        <v>0.924488596793008+0.245117783965389i</v>
      </c>
      <c r="F53" s="1" t="str">
        <f t="shared" si="8"/>
        <v>-0.92528995636308-0.243371806397948i</v>
      </c>
      <c r="H53" s="1">
        <f t="shared" si="9"/>
        <v>91.476189361640792</v>
      </c>
      <c r="I53" s="1">
        <f t="shared" si="10"/>
        <v>91.539133949579067</v>
      </c>
      <c r="J53" s="1">
        <f t="shared" si="11"/>
        <v>91.507661655609922</v>
      </c>
    </row>
    <row r="54" spans="1:10">
      <c r="A54" s="1">
        <f>光学定数→分光反射率!A53</f>
        <v>625</v>
      </c>
      <c r="B54" s="1" t="str">
        <f>COMPLEX(光学定数→分光反射率!B53,光学定数→分光反射率!C53)</f>
        <v>1.329245+7.534896i</v>
      </c>
      <c r="D54" s="1" t="str">
        <f t="shared" si="6"/>
        <v>-55.007765460791+20.03144566704i</v>
      </c>
      <c r="E54" s="1" t="str">
        <f t="shared" si="7"/>
        <v>0.924705675266263+0.24314675266618i</v>
      </c>
      <c r="F54" s="1" t="str">
        <f t="shared" si="8"/>
        <v>-0.925501491657203-0.241414880756192i</v>
      </c>
      <c r="H54" s="1">
        <f t="shared" si="9"/>
        <v>91.420092920174397</v>
      </c>
      <c r="I54" s="1">
        <f t="shared" si="10"/>
        <v>91.4834155710234</v>
      </c>
      <c r="J54" s="1">
        <f t="shared" si="11"/>
        <v>91.451754245598892</v>
      </c>
    </row>
    <row r="55" spans="1:10">
      <c r="A55" s="1">
        <f>光学定数→分光反射率!A54</f>
        <v>630</v>
      </c>
      <c r="B55" s="1" t="str">
        <f>COMPLEX(光学定数→分光反射率!B54,光学定数→分光反射率!C54)</f>
        <v>1.357567+7.588377i</v>
      </c>
      <c r="D55" s="1" t="str">
        <f t="shared" si="6"/>
        <v>-55.74047733464+20.603460397518i</v>
      </c>
      <c r="E55" s="1" t="str">
        <f t="shared" si="7"/>
        <v>0.924928137584538+0.241221072047824i</v>
      </c>
      <c r="F55" s="1" t="str">
        <f t="shared" si="8"/>
        <v>-0.92571849279587-0.239502955801735i</v>
      </c>
      <c r="H55" s="1">
        <f t="shared" si="9"/>
        <v>91.367966529550372</v>
      </c>
      <c r="I55" s="1">
        <f t="shared" si="10"/>
        <v>91.431639374202518</v>
      </c>
      <c r="J55" s="1">
        <f t="shared" si="11"/>
        <v>91.399802951876438</v>
      </c>
    </row>
    <row r="56" spans="1:10">
      <c r="A56" s="1">
        <f>光学定数→分光反射率!A55</f>
        <v>635</v>
      </c>
      <c r="B56" s="1" t="str">
        <f>COMPLEX(光学定数→分光反射率!B55,光学定数→分光反射率!C55)</f>
        <v>1.385553+7.641527i</v>
      </c>
      <c r="D56" s="1" t="str">
        <f t="shared" si="6"/>
        <v>-56.47317777592+21.175481318862i</v>
      </c>
      <c r="E56" s="1" t="str">
        <f t="shared" si="7"/>
        <v>0.925155358663254+0.239339147272i</v>
      </c>
      <c r="F56" s="1" t="str">
        <f t="shared" si="8"/>
        <v>-0.925940334149342-0.237634450573473i</v>
      </c>
      <c r="H56" s="1">
        <f t="shared" si="9"/>
        <v>91.319566508022234</v>
      </c>
      <c r="I56" s="1">
        <f t="shared" si="10"/>
        <v>91.383563450395144</v>
      </c>
      <c r="J56" s="1">
        <f t="shared" si="11"/>
        <v>91.351564979208689</v>
      </c>
    </row>
    <row r="57" spans="1:10">
      <c r="A57" s="1">
        <f>光学定数→分光反射率!A56</f>
        <v>640</v>
      </c>
      <c r="B57" s="1" t="str">
        <f>COMPLEX(光学定数→分光反射率!B56,光学定数→分光反射率!C56)</f>
        <v>1.413924+7.691636i</v>
      </c>
      <c r="D57" s="1" t="str">
        <f t="shared" si="6"/>
        <v>-57.16208327872+21.750777479328i</v>
      </c>
      <c r="E57" s="1" t="str">
        <f t="shared" si="7"/>
        <v>0.925320806182416+0.237555627743864i</v>
      </c>
      <c r="F57" s="1" t="str">
        <f t="shared" si="8"/>
        <v>-0.926101077726809-0.235863742456654i</v>
      </c>
      <c r="H57" s="1">
        <f t="shared" si="9"/>
        <v>91.265127062685764</v>
      </c>
      <c r="I57" s="1">
        <f t="shared" si="10"/>
        <v>91.329491117241616</v>
      </c>
      <c r="J57" s="1">
        <f t="shared" si="11"/>
        <v>91.29730908996369</v>
      </c>
    </row>
    <row r="58" spans="1:10">
      <c r="A58" s="1">
        <f>光学定数→分光反射率!A57</f>
        <v>645</v>
      </c>
      <c r="B58" s="1" t="str">
        <f>COMPLEX(光学定数→分光反射率!B57,光学定数→分光反射率!C57)</f>
        <v>1.442115+7.740952i</v>
      </c>
      <c r="D58" s="1" t="str">
        <f t="shared" si="6"/>
        <v>-57.842642193079+22.32668598696i</v>
      </c>
      <c r="E58" s="1" t="str">
        <f t="shared" si="7"/>
        <v>0.925479815064248+0.235820270105682i</v>
      </c>
      <c r="F58" s="1" t="str">
        <f t="shared" si="8"/>
        <v>-0.926255549188841-0.234140849442037i</v>
      </c>
      <c r="H58" s="1">
        <f t="shared" si="9"/>
        <v>91.212408788407146</v>
      </c>
      <c r="I58" s="1">
        <f t="shared" si="10"/>
        <v>91.277127978056001</v>
      </c>
      <c r="J58" s="1">
        <f t="shared" si="11"/>
        <v>91.244768383231573</v>
      </c>
    </row>
    <row r="59" spans="1:10">
      <c r="A59" s="1">
        <f>光学定数→分光反射率!A58</f>
        <v>650</v>
      </c>
      <c r="B59" s="1" t="str">
        <f>COMPLEX(光学定数→分光反射率!B58,光学定数→分光反射率!C58)</f>
        <v>1.47+7.79i</v>
      </c>
      <c r="D59" s="1" t="str">
        <f t="shared" si="6"/>
        <v>-58.5232+22.9026i</v>
      </c>
      <c r="E59" s="1" t="str">
        <f t="shared" si="7"/>
        <v>0.925644596031064+0.234120848680503i</v>
      </c>
      <c r="F59" s="1" t="str">
        <f t="shared" si="8"/>
        <v>-0.926415843918411-0.23245361269277i</v>
      </c>
      <c r="H59" s="1">
        <f t="shared" si="9"/>
        <v>91.163048994839073</v>
      </c>
      <c r="I59" s="1">
        <f t="shared" si="10"/>
        <v>91.228099791698227</v>
      </c>
      <c r="J59" s="1">
        <f t="shared" si="11"/>
        <v>91.195574393268657</v>
      </c>
    </row>
    <row r="60" spans="1:10">
      <c r="A60" s="1">
        <f>光学定数→分光反射率!A59</f>
        <v>655</v>
      </c>
      <c r="B60" s="1" t="str">
        <f>COMPLEX(光学定数→分光反射率!B59,光学定数→分光反射率!C59)</f>
        <v>1.505269+7.846141i</v>
      </c>
      <c r="D60" s="1" t="str">
        <f t="shared" si="6"/>
        <v>-59.29609382952+23.621105633858i</v>
      </c>
      <c r="E60" s="1" t="str">
        <f t="shared" si="7"/>
        <v>0.925755591958566+0.232146680557143i</v>
      </c>
      <c r="F60" s="1" t="str">
        <f t="shared" si="8"/>
        <v>-0.926522249246326-0.230493747178799i</v>
      </c>
      <c r="H60" s="1">
        <f t="shared" si="9"/>
        <v>91.091549733625499</v>
      </c>
      <c r="I60" s="1">
        <f t="shared" si="10"/>
        <v>91.157084583699472</v>
      </c>
      <c r="J60" s="1">
        <f t="shared" si="11"/>
        <v>91.124317158662478</v>
      </c>
    </row>
    <row r="61" spans="1:10">
      <c r="A61" s="1">
        <f>光学定数→分光反射率!A60</f>
        <v>660</v>
      </c>
      <c r="B61" s="1" t="str">
        <f>COMPLEX(光学定数→分光反射率!B60,光学定数→分光反射率!C60)</f>
        <v>1.536802+7.900364i</v>
      </c>
      <c r="D61" s="1" t="str">
        <f t="shared" si="6"/>
        <v>-60.053990945292+24.282590391856i</v>
      </c>
      <c r="E61" s="1" t="str">
        <f t="shared" si="7"/>
        <v>0.92592849701062+0.23031242625261i</v>
      </c>
      <c r="F61" s="1" t="str">
        <f t="shared" si="8"/>
        <v>-0.926690404546189-0.228672642878021i</v>
      </c>
      <c r="H61" s="1">
        <f t="shared" si="9"/>
        <v>91.038739526270973</v>
      </c>
      <c r="I61" s="1">
        <f t="shared" si="10"/>
        <v>91.104628347879839</v>
      </c>
      <c r="J61" s="1">
        <f t="shared" si="11"/>
        <v>91.071683937075406</v>
      </c>
    </row>
    <row r="62" spans="1:10">
      <c r="A62" s="1">
        <f>光学定数→分光反射率!A61</f>
        <v>665</v>
      </c>
      <c r="B62" s="1" t="str">
        <f>COMPLEX(光学定数→分光反射率!B61,光学定数→分光反射率!C61)</f>
        <v>1.567967+7.95427i</v>
      </c>
      <c r="D62" s="1" t="str">
        <f t="shared" si="6"/>
        <v>-60.811890719811+24.94406573818i</v>
      </c>
      <c r="E62" s="1" t="str">
        <f t="shared" si="7"/>
        <v>0.926107948821791+0.22851919826635i</v>
      </c>
      <c r="F62" s="1" t="str">
        <f t="shared" si="8"/>
        <v>-0.926865163092338-0.226892246677135i</v>
      </c>
      <c r="H62" s="1">
        <f t="shared" si="9"/>
        <v>90.989695684720047</v>
      </c>
      <c r="I62" s="1">
        <f t="shared" si="10"/>
        <v>91.055912215638457</v>
      </c>
      <c r="J62" s="1">
        <f t="shared" si="11"/>
        <v>91.022803950179252</v>
      </c>
    </row>
    <row r="63" spans="1:10">
      <c r="A63" s="1">
        <f>光学定数→分光反射率!A62</f>
        <v>670</v>
      </c>
      <c r="B63" s="1" t="str">
        <f>COMPLEX(光学定数→分光反射率!B62,光学定数→分光反射率!C62)</f>
        <v>1.598775+8.007863i</v>
      </c>
      <c r="D63" s="1" t="str">
        <f t="shared" si="6"/>
        <v>-61.569788326144+25.60554233565i</v>
      </c>
      <c r="E63" s="1" t="str">
        <f t="shared" si="7"/>
        <v>0.926293295807363+0.226765580243271i</v>
      </c>
      <c r="F63" s="1" t="str">
        <f t="shared" si="8"/>
        <v>-0.927045873761271-0.225151154648336i</v>
      </c>
      <c r="H63" s="1">
        <f t="shared" si="9"/>
        <v>90.944189824073419</v>
      </c>
      <c r="I63" s="1">
        <f t="shared" si="10"/>
        <v>91.010709449727713</v>
      </c>
      <c r="J63" s="1">
        <f t="shared" si="11"/>
        <v>90.977449636900559</v>
      </c>
    </row>
    <row r="64" spans="1:10">
      <c r="A64" s="1">
        <f>光学定数→分光反射率!A63</f>
        <v>675</v>
      </c>
      <c r="B64" s="1" t="str">
        <f>COMPLEX(光学定数→分光反射率!B63,光学定数→分光反射率!C63)</f>
        <v>1.636721+8.061975i</v>
      </c>
      <c r="D64" s="1" t="str">
        <f t="shared" si="6"/>
        <v>-62.316585268784+26.39040756795i</v>
      </c>
      <c r="E64" s="1" t="str">
        <f t="shared" si="7"/>
        <v>0.926329087917922+0.224908116462756i</v>
      </c>
      <c r="F64" s="1" t="str">
        <f t="shared" si="8"/>
        <v>-0.927077960103297-0.223307251061447i</v>
      </c>
      <c r="H64" s="1">
        <f t="shared" si="9"/>
        <v>90.86692399736738</v>
      </c>
      <c r="I64" s="1">
        <f t="shared" si="10"/>
        <v>90.933967248591031</v>
      </c>
      <c r="J64" s="1">
        <f t="shared" si="11"/>
        <v>90.900445622979205</v>
      </c>
    </row>
    <row r="65" spans="1:10">
      <c r="A65" s="1">
        <f>光学定数→分光反射率!A64</f>
        <v>680</v>
      </c>
      <c r="B65" s="1" t="str">
        <f>COMPLEX(光学定数→分光反射率!B64,光学定数→分光反射率!C64)</f>
        <v>1.674526+8.115847i</v>
      </c>
      <c r="D65" s="1" t="str">
        <f t="shared" si="6"/>
        <v>-63.062935202733+27.180393627044i</v>
      </c>
      <c r="E65" s="1" t="str">
        <f t="shared" si="7"/>
        <v>0.926371828219972+0.223085930560071i</v>
      </c>
      <c r="F65" s="1" t="str">
        <f t="shared" si="8"/>
        <v>-0.927117035499272-0.221498345370359i</v>
      </c>
      <c r="H65" s="1">
        <f t="shared" si="9"/>
        <v>90.793209653346622</v>
      </c>
      <c r="I65" s="1">
        <f t="shared" si="10"/>
        <v>90.860751451476531</v>
      </c>
      <c r="J65" s="1">
        <f t="shared" si="11"/>
        <v>90.826980552411584</v>
      </c>
    </row>
    <row r="66" spans="1:10">
      <c r="A66" s="1">
        <f>光学定数→分光反射率!A65</f>
        <v>685</v>
      </c>
      <c r="B66" s="1" t="str">
        <f>COMPLEX(光学定数→分光反射率!B65,光学定数→分光反射率!C65)</f>
        <v>1.711891+8.169446i</v>
      </c>
      <c r="D66" s="1" t="str">
        <f t="shared" si="6"/>
        <v>-63.809277151035+27.970402164772i</v>
      </c>
      <c r="E66" s="1" t="str">
        <f t="shared" si="7"/>
        <v>0.926427051573358+0.221303685609912i</v>
      </c>
      <c r="F66" s="1" t="str">
        <f t="shared" si="8"/>
        <v>-0.927168601367486-0.219729057309791i</v>
      </c>
      <c r="H66" s="1">
        <f t="shared" si="9"/>
        <v>90.724240315143604</v>
      </c>
      <c r="I66" s="1">
        <f t="shared" si="10"/>
        <v>90.792247398798963</v>
      </c>
      <c r="J66" s="1">
        <f t="shared" si="11"/>
        <v>90.758243856971291</v>
      </c>
    </row>
    <row r="67" spans="1:10">
      <c r="A67" s="1">
        <f>光学定数→分光反射率!A66</f>
        <v>690</v>
      </c>
      <c r="B67" s="1" t="str">
        <f>COMPLEX(光学定数→分光反射率!B66,光学定数→分光反射率!C66)</f>
        <v>1.749741+8.220746i</v>
      </c>
      <c r="D67" s="1" t="str">
        <f t="shared" si="6"/>
        <v>-64.519071229435+28.768352653572i</v>
      </c>
      <c r="E67" s="1" t="str">
        <f t="shared" si="7"/>
        <v>0.926441723974286+0.219588662301021i</v>
      </c>
      <c r="F67" s="1" t="str">
        <f t="shared" si="8"/>
        <v>-0.92718005964902-0.218026564721094i</v>
      </c>
      <c r="H67" s="1">
        <f t="shared" si="9"/>
        <v>90.651344853159927</v>
      </c>
      <c r="I67" s="1">
        <f t="shared" si="10"/>
        <v>90.719844593484154</v>
      </c>
      <c r="J67" s="1">
        <f t="shared" si="11"/>
        <v>90.685594723322041</v>
      </c>
    </row>
    <row r="68" spans="1:10">
      <c r="A68" s="1">
        <f>光学定数→分光反射率!A67</f>
        <v>695</v>
      </c>
      <c r="B68" s="1" t="str">
        <f>COMPLEX(光学定数→分光反射率!B67,光学定数→分光反射率!C67)</f>
        <v>1.790073+8.26544i</v>
      </c>
      <c r="D68" s="1" t="str">
        <f t="shared" si="6"/>
        <v>-65.113137048271+29.59148195424i</v>
      </c>
      <c r="E68" s="1" t="str">
        <f t="shared" si="7"/>
        <v>0.926306218853517+0.217996358527186i</v>
      </c>
      <c r="F68" s="1" t="str">
        <f t="shared" si="8"/>
        <v>-0.927042681873291-0.216446155410438i</v>
      </c>
      <c r="H68" s="1">
        <f t="shared" si="9"/>
        <v>90.556562341781316</v>
      </c>
      <c r="I68" s="1">
        <f t="shared" si="10"/>
        <v>90.625707220678294</v>
      </c>
      <c r="J68" s="1">
        <f t="shared" si="11"/>
        <v>90.591134781229812</v>
      </c>
    </row>
    <row r="69" spans="1:10">
      <c r="A69" s="1">
        <f>光学定数→分光反射率!A68</f>
        <v>700</v>
      </c>
      <c r="B69" s="1" t="str">
        <f>COMPLEX(光学定数→分光反射率!B68,光学定数→分光反射率!C68)</f>
        <v>1.83+8.31i</v>
      </c>
      <c r="D69" s="1" t="str">
        <f t="shared" ref="D69:D100" si="12">IMPOWER($B69,2)</f>
        <v>-65.7072+30.4146i</v>
      </c>
      <c r="E69" s="1" t="str">
        <f t="shared" ref="E69:E100" si="13">IMDIV(IMSUB(IMPRODUCT(D69,$B$2),IMSQRT(IMSUB(D69,$B$1))),IMSUM(IMPRODUCT(D69,$B$2),IMSQRT(IMSUB(D69,$B$1))))</f>
        <v>0.926187251718854+0.216432599193726i</v>
      </c>
      <c r="F69" s="1" t="str">
        <f t="shared" ref="F69:F100" si="14">IMDIV(IMSUB($B$2,IMSQRT(IMSUB(D69,$B$1))),IMSUM($B$2,IMSQRT(IMSUB(D69,$B$1))))</f>
        <v>-0.926921790497691-0.214894042183809i</v>
      </c>
      <c r="H69" s="1">
        <f t="shared" ref="H69:H100" si="15">IMABS(E69)*IMABS(E69)*100</f>
        <v>90.466589524027597</v>
      </c>
      <c r="I69" s="1">
        <f t="shared" ref="I69:I100" si="16">IMABS(F69)*IMABS(F69)*100</f>
        <v>90.536345506554198</v>
      </c>
      <c r="J69" s="1">
        <f t="shared" ref="J69:J100" si="17">AVERAGE(H69:I69)</f>
        <v>90.501467515290898</v>
      </c>
    </row>
    <row r="70" spans="1:10">
      <c r="A70" s="1">
        <f>光学定数→分光反射率!A69</f>
        <v>705</v>
      </c>
      <c r="B70" s="1" t="str">
        <f>COMPLEX(光学定数→分光反射率!B69,光学定数→分光反射率!C69)</f>
        <v>1.877235+8.357099i</v>
      </c>
      <c r="D70" s="1" t="str">
        <f t="shared" si="12"/>
        <v>-66.317092450576+31.37647748253i</v>
      </c>
      <c r="E70" s="1" t="str">
        <f t="shared" si="13"/>
        <v>0.92597015764812+0.214720603159229i</v>
      </c>
      <c r="F70" s="1" t="str">
        <f t="shared" si="14"/>
        <v>-0.926703244655971-0.213194938852915i</v>
      </c>
      <c r="H70" s="1">
        <f t="shared" si="15"/>
        <v>90.352567027594731</v>
      </c>
      <c r="I70" s="1">
        <f t="shared" si="16"/>
        <v>90.423098560840259</v>
      </c>
      <c r="J70" s="1">
        <f t="shared" si="17"/>
        <v>90.387832794217502</v>
      </c>
    </row>
    <row r="71" spans="1:10">
      <c r="A71" s="1">
        <f>光学定数→分光反射率!A70</f>
        <v>710</v>
      </c>
      <c r="B71" s="1" t="str">
        <f>COMPLEX(光学定数→分光反射率!B70,光学定数→分光反射率!C70)</f>
        <v>1.926918+8.402975i</v>
      </c>
      <c r="D71" s="1" t="str">
        <f t="shared" si="12"/>
        <v>-66.896975871901+32.3836875621i</v>
      </c>
      <c r="E71" s="1" t="str">
        <f t="shared" si="13"/>
        <v>0.925699306150682+0.21301598195863i</v>
      </c>
      <c r="F71" s="1" t="str">
        <f t="shared" si="14"/>
        <v>-0.92643136710607-0.211503237277044i</v>
      </c>
      <c r="H71" s="1">
        <f t="shared" si="15"/>
        <v>90.229501397765318</v>
      </c>
      <c r="I71" s="1">
        <f t="shared" si="16"/>
        <v>90.30086973366916</v>
      </c>
      <c r="J71" s="1">
        <f t="shared" si="17"/>
        <v>90.265185565717246</v>
      </c>
    </row>
    <row r="72" spans="1:10">
      <c r="A72" s="1">
        <f>光学定数→分光反射率!A71</f>
        <v>715</v>
      </c>
      <c r="B72" s="1" t="str">
        <f>COMPLEX(光学定数→分光反射率!B71,光学定数→分光反射率!C71)</f>
        <v>1.982931+8.446238i</v>
      </c>
      <c r="D72" s="1" t="str">
        <f t="shared" si="12"/>
        <v>-67.406921001883+33.496614327156i</v>
      </c>
      <c r="E72" s="1" t="str">
        <f t="shared" si="13"/>
        <v>0.925279813398151+0.211283610647817i</v>
      </c>
      <c r="F72" s="1" t="str">
        <f t="shared" si="14"/>
        <v>-0.92601190303575-0.209784232047391i</v>
      </c>
      <c r="H72" s="1">
        <f t="shared" si="15"/>
        <v>90.078349721049563</v>
      </c>
      <c r="I72" s="1">
        <f t="shared" si="16"/>
        <v>90.15074685796047</v>
      </c>
      <c r="J72" s="1">
        <f t="shared" si="17"/>
        <v>90.114548289505024</v>
      </c>
    </row>
    <row r="73" spans="1:10">
      <c r="A73" s="1">
        <f>光学定数→分光反射率!A72</f>
        <v>720</v>
      </c>
      <c r="B73" s="1" t="str">
        <f>COMPLEX(光学定数→分光反射率!B72,光学定数→分光反射率!C72)</f>
        <v>2.038371+8.489511i</v>
      </c>
      <c r="D73" s="1" t="str">
        <f t="shared" si="12"/>
        <v>-67.91684068548+34.609546053162i</v>
      </c>
      <c r="E73" s="1" t="str">
        <f t="shared" si="13"/>
        <v>0.924891601291508+0.209579398895595i</v>
      </c>
      <c r="F73" s="1" t="str">
        <f t="shared" si="14"/>
        <v>-0.925623558911848-0.20809310826965i</v>
      </c>
      <c r="H73" s="1">
        <f t="shared" si="15"/>
        <v>89.934799858100874</v>
      </c>
      <c r="I73" s="1">
        <f t="shared" si="16"/>
        <v>90.008171452195967</v>
      </c>
      <c r="J73" s="1">
        <f t="shared" si="17"/>
        <v>89.971485655148427</v>
      </c>
    </row>
    <row r="74" spans="1:10">
      <c r="A74" s="1">
        <f>光学定数→分光反射率!A73</f>
        <v>725</v>
      </c>
      <c r="B74" s="1" t="str">
        <f>COMPLEX(光学定数→分光反射率!B73,光学定数→分光反射率!C73)</f>
        <v>2.093248+8.532786i</v>
      </c>
      <c r="D74" s="1" t="str">
        <f t="shared" si="12"/>
        <v>-68.426749732292+35.722474457856i</v>
      </c>
      <c r="E74" s="1" t="str">
        <f t="shared" si="13"/>
        <v>0.924533064857931+0.207903136067451i</v>
      </c>
      <c r="F74" s="1" t="str">
        <f t="shared" si="14"/>
        <v>-0.925264740802715-0.206429661430941i</v>
      </c>
      <c r="H74" s="1">
        <f t="shared" si="15"/>
        <v>89.798510200228009</v>
      </c>
      <c r="I74" s="1">
        <f t="shared" si="16"/>
        <v>89.872804569120831</v>
      </c>
      <c r="J74" s="1">
        <f t="shared" si="17"/>
        <v>89.83565738467442</v>
      </c>
    </row>
    <row r="75" spans="1:10">
      <c r="A75" s="1">
        <f>光学定数→分光反射率!A74</f>
        <v>730</v>
      </c>
      <c r="B75" s="1" t="str">
        <f>COMPLEX(光学定数→分光反射率!B74,光学定数→分光反射率!C74)</f>
        <v>2.148868+8.571586i</v>
      </c>
      <c r="D75" s="1" t="str">
        <f t="shared" si="12"/>
        <v>-68.854452873972+36.838413729296i</v>
      </c>
      <c r="E75" s="1" t="str">
        <f t="shared" si="13"/>
        <v>0.924109250507714+0.206316300161944i</v>
      </c>
      <c r="F75" s="1" t="str">
        <f t="shared" si="14"/>
        <v>-0.924841289632187-0.204855086613237i</v>
      </c>
      <c r="H75" s="1">
        <f t="shared" si="15"/>
        <v>89.654432258644206</v>
      </c>
      <c r="I75" s="1">
        <f t="shared" si="16"/>
        <v>89.729701751984365</v>
      </c>
      <c r="J75" s="1">
        <f t="shared" si="17"/>
        <v>89.692067005314286</v>
      </c>
    </row>
    <row r="76" spans="1:10">
      <c r="A76" s="1">
        <f>光学定数→分光反射率!A75</f>
        <v>735</v>
      </c>
      <c r="B76" s="1" t="str">
        <f>COMPLEX(光学定数→分光反射率!B75,光学定数→分光反射率!C75)</f>
        <v>2.21206+8.583132i</v>
      </c>
      <c r="D76" s="1" t="str">
        <f t="shared" si="12"/>
        <v>-68.776945485824+37.97280594384i</v>
      </c>
      <c r="E76" s="1" t="str">
        <f t="shared" si="13"/>
        <v>0.923141524463776+0.205117309497792i</v>
      </c>
      <c r="F76" s="1" t="str">
        <f t="shared" si="14"/>
        <v>-0.923878547025772-0.203666449335573i</v>
      </c>
      <c r="H76" s="1">
        <f t="shared" si="15"/>
        <v>89.426338484491723</v>
      </c>
      <c r="I76" s="1">
        <f t="shared" si="16"/>
        <v>89.503159223941125</v>
      </c>
      <c r="J76" s="1">
        <f t="shared" si="17"/>
        <v>89.464748854216424</v>
      </c>
    </row>
    <row r="77" spans="1:10">
      <c r="A77" s="1">
        <f>光学定数→分光反射率!A76</f>
        <v>740</v>
      </c>
      <c r="B77" s="1" t="str">
        <f>COMPLEX(光学定数→分光反射率!B76,光学定数→分光反射率!C76)</f>
        <v>2.274983+8.595055i</v>
      </c>
      <c r="D77" s="1" t="str">
        <f t="shared" si="12"/>
        <v>-68.699422802736+39.10720801813i</v>
      </c>
      <c r="E77" s="1" t="str">
        <f t="shared" si="13"/>
        <v>0.922205847230803+0.203913027638779i</v>
      </c>
      <c r="F77" s="1" t="str">
        <f t="shared" si="14"/>
        <v>-0.922947610006675-0.202472485267027i</v>
      </c>
      <c r="H77" s="1">
        <f t="shared" si="15"/>
        <v>89.204414750749677</v>
      </c>
      <c r="I77" s="1">
        <f t="shared" si="16"/>
        <v>89.282739810723996</v>
      </c>
      <c r="J77" s="1">
        <f t="shared" si="17"/>
        <v>89.243577280736844</v>
      </c>
    </row>
    <row r="78" spans="1:10">
      <c r="A78" s="1">
        <f>光学定数→分光反射率!A77</f>
        <v>745</v>
      </c>
      <c r="B78" s="1" t="str">
        <f>COMPLEX(光学定数→分光反射率!B77,光学定数→分光反射率!C77)</f>
        <v>2.337631+8.607347i</v>
      </c>
      <c r="D78" s="1" t="str">
        <f t="shared" si="12"/>
        <v>-68.621903686248+40.241602349914i</v>
      </c>
      <c r="E78" s="1" t="str">
        <f t="shared" si="13"/>
        <v>0.921301862144037+0.202704530372834i</v>
      </c>
      <c r="F78" s="1" t="str">
        <f t="shared" si="14"/>
        <v>-0.922048127461538-0.201274263495282i</v>
      </c>
      <c r="H78" s="1">
        <f t="shared" si="15"/>
        <v>88.988624782374117</v>
      </c>
      <c r="I78" s="1">
        <f t="shared" si="16"/>
        <v>89.06840785008967</v>
      </c>
      <c r="J78" s="1">
        <f t="shared" si="17"/>
        <v>89.028516316231901</v>
      </c>
    </row>
    <row r="79" spans="1:10">
      <c r="A79" s="1">
        <f>光学定数→分光反射率!A78</f>
        <v>750</v>
      </c>
      <c r="B79" s="1" t="str">
        <f>COMPLEX(光学定数→分光反射率!B78,光学定数→分光反射率!C78)</f>
        <v>2.4+8.62i</v>
      </c>
      <c r="D79" s="1" t="str">
        <f t="shared" si="12"/>
        <v>-68.5444+41.376i</v>
      </c>
      <c r="E79" s="1" t="str">
        <f t="shared" si="13"/>
        <v>0.920429147389341+0.201492825954224i</v>
      </c>
      <c r="F79" s="1" t="str">
        <f t="shared" si="14"/>
        <v>-0.92117968341959-0.200072786225762i</v>
      </c>
      <c r="H79" s="1">
        <f t="shared" si="15"/>
        <v>88.778917427488807</v>
      </c>
      <c r="I79" s="1">
        <f t="shared" si="16"/>
        <v>88.860112893315574</v>
      </c>
      <c r="J79" s="1">
        <f t="shared" si="17"/>
        <v>88.81951516040219</v>
      </c>
    </row>
    <row r="80" spans="1:10">
      <c r="A80" s="1">
        <f>光学定数→分光反射率!A79</f>
        <v>755</v>
      </c>
      <c r="B80" s="1" t="str">
        <f>COMPLEX(光学定数→分光反射率!B79,光学定数→分光反射率!C79)</f>
        <v>2.443736+8.616585i</v>
      </c>
      <c r="D80" s="1" t="str">
        <f t="shared" si="12"/>
        <v>-68.273691424529+42.11331792312i</v>
      </c>
      <c r="E80" s="1" t="str">
        <f t="shared" si="13"/>
        <v>0.919632087317646+0.200849808616232i</v>
      </c>
      <c r="F80" s="1" t="str">
        <f t="shared" si="14"/>
        <v>-0.920387299820971-0.199435747833621i</v>
      </c>
      <c r="H80" s="1">
        <f t="shared" si="15"/>
        <v>88.606382164538772</v>
      </c>
      <c r="I80" s="1">
        <f t="shared" si="16"/>
        <v>88.688739918569354</v>
      </c>
      <c r="J80" s="1">
        <f t="shared" si="17"/>
        <v>88.64756104155407</v>
      </c>
    </row>
    <row r="81" spans="1:10">
      <c r="A81" s="1">
        <f>光学定数→分光反射率!A80</f>
        <v>760</v>
      </c>
      <c r="B81" s="1" t="str">
        <f>COMPLEX(光学定数→分光反射率!B80,光学定数→分光反射率!C80)</f>
        <v>2.490574+8.612053i</v>
      </c>
      <c r="D81" s="1" t="str">
        <f t="shared" si="12"/>
        <v>-67.964498025333+42.897910576844i</v>
      </c>
      <c r="E81" s="1" t="str">
        <f t="shared" si="13"/>
        <v>0.918773268808554+0.200169853678368i</v>
      </c>
      <c r="F81" s="1" t="str">
        <f t="shared" si="14"/>
        <v>-0.91953353673229-0.198762133731108i</v>
      </c>
      <c r="H81" s="1">
        <f t="shared" si="15"/>
        <v>88.421228979877469</v>
      </c>
      <c r="I81" s="1">
        <f t="shared" si="16"/>
        <v>88.504831098073666</v>
      </c>
      <c r="J81" s="1">
        <f t="shared" si="17"/>
        <v>88.463030038975575</v>
      </c>
    </row>
    <row r="82" spans="1:10">
      <c r="A82" s="1">
        <f>光学定数→分光反射率!A81</f>
        <v>765</v>
      </c>
      <c r="B82" s="1" t="str">
        <f>COMPLEX(光学定数→分光反射率!B81,光学定数→分光反射率!C81)</f>
        <v>2.537389+8.607766i</v>
      </c>
      <c r="D82" s="1" t="str">
        <f t="shared" si="12"/>
        <v>-67.655292573435+43.682501525948i</v>
      </c>
      <c r="E82" s="1" t="str">
        <f t="shared" si="13"/>
        <v>0.917927922691224+0.199479919312091i</v>
      </c>
      <c r="F82" s="1" t="str">
        <f t="shared" si="14"/>
        <v>-0.918693127189498-0.198078580935287i</v>
      </c>
      <c r="H82" s="1">
        <f t="shared" si="15"/>
        <v>88.238390946498399</v>
      </c>
      <c r="I82" s="1">
        <f t="shared" si="16"/>
        <v>88.323218617055616</v>
      </c>
      <c r="J82" s="1">
        <f t="shared" si="17"/>
        <v>88.280804781777007</v>
      </c>
    </row>
    <row r="83" spans="1:10">
      <c r="A83" s="1">
        <f>光学定数→分光反射率!A82</f>
        <v>770</v>
      </c>
      <c r="B83" s="1" t="str">
        <f>COMPLEX(光学定数→分光反射率!B82,光学定数→分光反射率!C82)</f>
        <v>2.584177+8.603725i</v>
      </c>
      <c r="D83" s="1" t="str">
        <f t="shared" si="12"/>
        <v>-67.346113108296+44.46709651865i</v>
      </c>
      <c r="E83" s="1" t="str">
        <f t="shared" si="13"/>
        <v>0.917096246960574+0.198780374314477i</v>
      </c>
      <c r="F83" s="1" t="str">
        <f t="shared" si="14"/>
        <v>-0.91786626882411-0.197385455124222i</v>
      </c>
      <c r="H83" s="1">
        <f t="shared" si="15"/>
        <v>88.057916340177371</v>
      </c>
      <c r="I83" s="1">
        <f t="shared" si="16"/>
        <v>88.143950533968976</v>
      </c>
      <c r="J83" s="1">
        <f t="shared" si="17"/>
        <v>88.100933437073166</v>
      </c>
    </row>
    <row r="84" spans="1:10">
      <c r="A84" s="1">
        <f>光学定数→分光反射率!A83</f>
        <v>775</v>
      </c>
      <c r="B84" s="1" t="str">
        <f>COMPLEX(光学定数→分光反射率!B83,光学定数→分光反射率!C83)</f>
        <v>2.63067+8.599396i</v>
      </c>
      <c r="D84" s="1" t="str">
        <f t="shared" si="12"/>
        <v>-67.029186915916+45.24434615064i</v>
      </c>
      <c r="E84" s="1" t="str">
        <f t="shared" si="13"/>
        <v>0.91627382565771+0.198084539861963i</v>
      </c>
      <c r="F84" s="1" t="str">
        <f t="shared" si="14"/>
        <v>-0.917048599975953-0.196695989023036i</v>
      </c>
      <c r="H84" s="1">
        <f t="shared" si="15"/>
        <v>87.879520851774117</v>
      </c>
      <c r="I84" s="1">
        <f t="shared" si="16"/>
        <v>87.966744681560556</v>
      </c>
      <c r="J84" s="1">
        <f t="shared" si="17"/>
        <v>87.923132766667337</v>
      </c>
    </row>
    <row r="85" spans="1:10">
      <c r="A85" s="1">
        <f>光学定数→分光反射率!A84</f>
        <v>780</v>
      </c>
      <c r="B85" s="1" t="str">
        <f>COMPLEX(光学定数→分光反射率!B84,光学定数→分光反射率!C84)</f>
        <v>2.664257+8.569208i</v>
      </c>
      <c r="D85" s="1" t="str">
        <f t="shared" si="12"/>
        <v>-66.333060385215+45.661144796912i</v>
      </c>
      <c r="E85" s="1" t="str">
        <f t="shared" si="13"/>
        <v>0.915234581338296+0.198009311904398i</v>
      </c>
      <c r="F85" s="1" t="str">
        <f t="shared" si="14"/>
        <v>-0.916016689815968-0.196623029025772i</v>
      </c>
      <c r="H85" s="1">
        <f t="shared" si="15"/>
        <v>87.686202647833923</v>
      </c>
      <c r="I85" s="1">
        <f t="shared" si="16"/>
        <v>87.774719156467313</v>
      </c>
      <c r="J85" s="1">
        <f t="shared" si="17"/>
        <v>87.730460902150611</v>
      </c>
    </row>
    <row r="86" spans="1:10">
      <c r="A86" s="1">
        <f>光学定数→分光反射率!A85</f>
        <v>785</v>
      </c>
      <c r="B86" s="1" t="str">
        <f>COMPLEX(光学定数→分光反射率!B85,光学定数→分光反射率!C85)</f>
        <v>2.698052+8.539111i</v>
      </c>
      <c r="D86" s="1" t="str">
        <f t="shared" si="12"/>
        <v>-65.636932075617+46.077931023544i</v>
      </c>
      <c r="E86" s="1" t="str">
        <f t="shared" si="13"/>
        <v>0.914191071551203+0.197919326023226i</v>
      </c>
      <c r="F86" s="1" t="str">
        <f t="shared" si="14"/>
        <v>-0.914980511121494-0.196535425450983i</v>
      </c>
      <c r="H86" s="1">
        <f t="shared" si="15"/>
        <v>87.49173749174247</v>
      </c>
      <c r="I86" s="1">
        <f t="shared" si="16"/>
        <v>87.581550918934909</v>
      </c>
      <c r="J86" s="1">
        <f t="shared" si="17"/>
        <v>87.536644205338689</v>
      </c>
    </row>
    <row r="87" spans="1:10">
      <c r="A87" s="1">
        <f>光学定数→分光反射率!A86</f>
        <v>790</v>
      </c>
      <c r="B87" s="1" t="str">
        <f>COMPLEX(光学定数→分光反射率!B86,光学定数→分光反射率!C86)</f>
        <v>2.732056+8.509109i</v>
      </c>
      <c r="D87" s="1" t="str">
        <f t="shared" si="12"/>
        <v>-64.940805986745+46.494724596208i</v>
      </c>
      <c r="E87" s="1" t="str">
        <f t="shared" si="13"/>
        <v>0.913143595613057+0.197814329347855i</v>
      </c>
      <c r="F87" s="1" t="str">
        <f t="shared" si="14"/>
        <v>-0.913940360433353-0.196432926383765i</v>
      </c>
      <c r="H87" s="1">
        <f t="shared" si="15"/>
        <v>87.296173510448398</v>
      </c>
      <c r="I87" s="1">
        <f t="shared" si="16"/>
        <v>87.387287699673692</v>
      </c>
      <c r="J87" s="1">
        <f t="shared" si="17"/>
        <v>87.341730605061045</v>
      </c>
    </row>
    <row r="88" spans="1:10">
      <c r="A88" s="1">
        <f>光学定数→分光反射率!A87</f>
        <v>795</v>
      </c>
      <c r="B88" s="1" t="str">
        <f>COMPLEX(光学定数→分光反射率!B87,光学定数→分光反射率!C87)</f>
        <v>2.766269+8.479206i</v>
      </c>
      <c r="D88" s="1" t="str">
        <f t="shared" si="12"/>
        <v>-64.244690210075+46.911529404828i</v>
      </c>
      <c r="E88" s="1" t="str">
        <f t="shared" si="13"/>
        <v>0.912092478651664+0.197694092170776i</v>
      </c>
      <c r="F88" s="1" t="str">
        <f t="shared" si="14"/>
        <v>-0.912896559969662-0.196315302846907i</v>
      </c>
      <c r="H88" s="1">
        <f t="shared" si="15"/>
        <v>87.099564369216367</v>
      </c>
      <c r="I88" s="1">
        <f t="shared" si="16"/>
        <v>87.191982733631519</v>
      </c>
      <c r="J88" s="1">
        <f t="shared" si="17"/>
        <v>87.145773551423943</v>
      </c>
    </row>
    <row r="89" spans="1:10">
      <c r="A89" s="1">
        <f>光学定数→分光反射率!A88</f>
        <v>800</v>
      </c>
      <c r="B89" s="1" t="str">
        <f>COMPLEX(光学定数→分光反射率!B88,光学定数→分光反射率!C88)</f>
        <v>2.799803+8.449447i</v>
      </c>
      <c r="D89" s="1" t="str">
        <f t="shared" si="12"/>
        <v>-63.554257767+47.313574117882i</v>
      </c>
      <c r="E89" s="1" t="str">
        <f t="shared" si="13"/>
        <v>0.911052537774537+0.197573304023914i</v>
      </c>
      <c r="F89" s="1" t="str">
        <f t="shared" si="14"/>
        <v>-0.911863845423387-0.196197114371717i</v>
      </c>
      <c r="H89" s="1">
        <f t="shared" si="15"/>
        <v>86.905193704835042</v>
      </c>
      <c r="I89" s="1">
        <f t="shared" si="16"/>
        <v>86.998898027811535</v>
      </c>
      <c r="J89" s="1">
        <f t="shared" si="17"/>
        <v>86.952045866323289</v>
      </c>
    </row>
    <row r="90" spans="1:10">
      <c r="A90" s="1">
        <f>光学定数→分光反射率!A89</f>
        <v>805</v>
      </c>
      <c r="B90" s="1" t="str">
        <f>COMPLEX(光学定数→分光反射率!B89,光学定数→分光反射率!C89)</f>
        <v>2.789913+8.421742i</v>
      </c>
      <c r="D90" s="1" t="str">
        <f t="shared" si="12"/>
        <v>-63.142123766995+46.991854976892i</v>
      </c>
      <c r="E90" s="1" t="str">
        <f t="shared" si="13"/>
        <v>0.910719595545573+0.198177786588372i</v>
      </c>
      <c r="F90" s="1" t="str">
        <f t="shared" si="14"/>
        <v>-0.911534291551168-0.196797839551469i</v>
      </c>
      <c r="H90" s="1">
        <f t="shared" si="15"/>
        <v>86.868461680775852</v>
      </c>
      <c r="I90" s="1">
        <f t="shared" si="16"/>
        <v>86.962415432581579</v>
      </c>
      <c r="J90" s="1">
        <f t="shared" si="17"/>
        <v>86.915438556678708</v>
      </c>
    </row>
    <row r="91" spans="1:10">
      <c r="A91" s="1">
        <f>光学定数→分光反射率!A90</f>
        <v>810</v>
      </c>
      <c r="B91" s="1" t="str">
        <f>COMPLEX(光学定数→分光反射率!B90,光学定数→分光反射率!C90)</f>
        <v>2.779988+8.393946i</v>
      </c>
      <c r="D91" s="1" t="str">
        <f t="shared" si="12"/>
        <v>-62.729996170772+46.670138305296i</v>
      </c>
      <c r="E91" s="1" t="str">
        <f t="shared" si="13"/>
        <v>0.910383154918156+0.198787996369867i</v>
      </c>
      <c r="F91" s="1" t="str">
        <f t="shared" si="14"/>
        <v>-0.911201276988872-0.19740425956249i</v>
      </c>
      <c r="H91" s="1">
        <f t="shared" si="15"/>
        <v>86.831415625948168</v>
      </c>
      <c r="I91" s="1">
        <f t="shared" si="16"/>
        <v>86.925620887956583</v>
      </c>
      <c r="J91" s="1">
        <f t="shared" si="17"/>
        <v>86.878518256952376</v>
      </c>
    </row>
    <row r="92" spans="1:10">
      <c r="A92" s="1">
        <f>光学定数→分光反射率!A91</f>
        <v>815</v>
      </c>
      <c r="B92" s="1" t="str">
        <f>COMPLEX(光学定数→分光反射率!B91,光学定数→分光反射率!C91)</f>
        <v>2.770028+8.366057i</v>
      </c>
      <c r="D92" s="1" t="str">
        <f t="shared" si="12"/>
        <v>-62.317854606465+46.348424279192i</v>
      </c>
      <c r="E92" s="1" t="str">
        <f t="shared" si="13"/>
        <v>0.910043130230937+0.199404036082006i</v>
      </c>
      <c r="F92" s="1" t="str">
        <f t="shared" si="14"/>
        <v>-0.910864716951789-0.198016476608679i</v>
      </c>
      <c r="H92" s="1">
        <f t="shared" si="15"/>
        <v>86.794046848631638</v>
      </c>
      <c r="I92" s="1">
        <f t="shared" si="16"/>
        <v>86.8885057596178</v>
      </c>
      <c r="J92" s="1">
        <f t="shared" si="17"/>
        <v>86.841276304124719</v>
      </c>
    </row>
    <row r="93" spans="1:10">
      <c r="A93" s="1">
        <f>光学定数→分光反射率!A92</f>
        <v>820</v>
      </c>
      <c r="B93" s="1" t="str">
        <f>COMPLEX(光学定数→分光反射率!B92,光学定数→分光反射率!C92)</f>
        <v>2.760032+8.338076i</v>
      </c>
      <c r="D93" s="1" t="str">
        <f t="shared" si="12"/>
        <v>-61.905734740752+46.026713156864i</v>
      </c>
      <c r="E93" s="1" t="str">
        <f t="shared" si="13"/>
        <v>0.909699503715522+0.200025980795627i</v>
      </c>
      <c r="F93" s="1" t="str">
        <f t="shared" si="14"/>
        <v>-0.910524594020074-0.198634565336523i</v>
      </c>
      <c r="H93" s="1">
        <f t="shared" si="15"/>
        <v>86.75635800535197</v>
      </c>
      <c r="I93" s="1">
        <f t="shared" si="16"/>
        <v>86.85107268618502</v>
      </c>
      <c r="J93" s="1">
        <f t="shared" si="17"/>
        <v>86.803715345768495</v>
      </c>
    </row>
    <row r="94" spans="1:10">
      <c r="A94" s="1">
        <f>光学定数→分光反射率!A93</f>
        <v>825</v>
      </c>
      <c r="B94" s="1" t="str">
        <f>COMPLEX(光学定数→分光反射率!B93,光学定数→分光反射率!C93)</f>
        <v>2.75+8.31i</v>
      </c>
      <c r="D94" s="1" t="str">
        <f t="shared" si="12"/>
        <v>-61.4936+45.705i</v>
      </c>
      <c r="E94" s="1" t="str">
        <f t="shared" si="13"/>
        <v>0.90935216902937+0.200653952696357i</v>
      </c>
      <c r="F94" s="1" t="str">
        <f t="shared" si="14"/>
        <v>-0.910180802914434-0.199258647323364i</v>
      </c>
      <c r="H94" s="1">
        <f t="shared" si="15"/>
        <v>86.718337605109198</v>
      </c>
      <c r="I94" s="1">
        <f t="shared" si="16"/>
        <v>86.813310252710068</v>
      </c>
      <c r="J94" s="1">
        <f t="shared" si="17"/>
        <v>86.76582392890964</v>
      </c>
    </row>
    <row r="95" spans="1:10">
      <c r="A95" s="1">
        <f>光学定数→分光反射率!A94</f>
        <v>830</v>
      </c>
      <c r="B95" s="1" t="str">
        <f>COMPLEX(光学定数→分光反射率!B94,光学定数→分光反射率!C94)</f>
        <v>2.721289+8.296916i</v>
      </c>
      <c r="D95" s="1" t="str">
        <f t="shared" si="12"/>
        <v>-61.433401289535+45.156612489448i</v>
      </c>
      <c r="E95" s="1" t="str">
        <f t="shared" si="13"/>
        <v>0.909575596766391+0.201384454849138i</v>
      </c>
      <c r="F95" s="1" t="str">
        <f t="shared" si="14"/>
        <v>-0.910403880716683-0.199983557142593i</v>
      </c>
      <c r="H95" s="1">
        <f t="shared" si="15"/>
        <v>86.788346488782082</v>
      </c>
      <c r="I95" s="1">
        <f t="shared" si="16"/>
        <v>86.88286491514009</v>
      </c>
      <c r="J95" s="1">
        <f t="shared" si="17"/>
        <v>86.835605701961086</v>
      </c>
    </row>
    <row r="96" spans="1:10">
      <c r="A96" s="1">
        <f>光学定数→分光反射率!A95</f>
        <v>835</v>
      </c>
      <c r="B96" s="1" t="str">
        <f>COMPLEX(光学定数→分光反射率!B95,光学定数→分光反射率!C95)</f>
        <v>2.693663+8.277678i</v>
      </c>
      <c r="D96" s="1" t="str">
        <f t="shared" si="12"/>
        <v>-61.264132714115+44.594549909028i</v>
      </c>
      <c r="E96" s="1" t="str">
        <f t="shared" si="13"/>
        <v>0.909673997901079+0.202198313021374i</v>
      </c>
      <c r="F96" s="1" t="str">
        <f t="shared" si="14"/>
        <v>-0.910502970302392-0.200791437912296i</v>
      </c>
      <c r="H96" s="1">
        <f t="shared" si="15"/>
        <v>86.839094024602176</v>
      </c>
      <c r="I96" s="1">
        <f t="shared" si="16"/>
        <v>86.933286046836585</v>
      </c>
      <c r="J96" s="1">
        <f t="shared" si="17"/>
        <v>86.88619003571938</v>
      </c>
    </row>
    <row r="97" spans="1:10">
      <c r="A97" s="1">
        <f>光学定数→分光反射率!A96</f>
        <v>840</v>
      </c>
      <c r="B97" s="1" t="str">
        <f>COMPLEX(光学定数→分光反射率!B96,光学定数→分光反射率!C96)</f>
        <v>2.665908+8.258445i</v>
      </c>
      <c r="D97" s="1" t="str">
        <f t="shared" si="12"/>
        <v>-61.094848353561+44.03250918612i</v>
      </c>
      <c r="E97" s="1" t="str">
        <f t="shared" si="13"/>
        <v>0.909778382773108+0.20301925122375i</v>
      </c>
      <c r="F97" s="1" t="str">
        <f t="shared" si="14"/>
        <v>-0.910608017908182-0.201606334835033i</v>
      </c>
      <c r="H97" s="1">
        <f t="shared" si="15"/>
        <v>86.891352212870402</v>
      </c>
      <c r="I97" s="1">
        <f t="shared" si="16"/>
        <v>86.985207652428329</v>
      </c>
      <c r="J97" s="1">
        <f t="shared" si="17"/>
        <v>86.938279932649365</v>
      </c>
    </row>
    <row r="98" spans="1:10">
      <c r="A98" s="1">
        <f>光学定数→分光反射率!A97</f>
        <v>845</v>
      </c>
      <c r="B98" s="1" t="str">
        <f>COMPLEX(光学定数→分光反射率!B97,光学定数→分光反射率!C97)</f>
        <v>2.63802+8.239219i</v>
      </c>
      <c r="D98" s="1" t="str">
        <f t="shared" si="12"/>
        <v>-60.925580209561+43.47044901276i</v>
      </c>
      <c r="E98" s="1" t="str">
        <f t="shared" si="13"/>
        <v>0.909888988013967+0.203847351047759i</v>
      </c>
      <c r="F98" s="1" t="str">
        <f t="shared" si="14"/>
        <v>-0.910719258690775-0.202428328327489i</v>
      </c>
      <c r="H98" s="1">
        <f t="shared" si="15"/>
        <v>86.945171303826939</v>
      </c>
      <c r="I98" s="1">
        <f t="shared" si="16"/>
        <v>87.038679625973643</v>
      </c>
      <c r="J98" s="1">
        <f t="shared" si="17"/>
        <v>86.991925464900291</v>
      </c>
    </row>
    <row r="99" spans="1:10">
      <c r="A99" s="1">
        <f>光学定数→分光反射率!A98</f>
        <v>850</v>
      </c>
      <c r="B99" s="1" t="str">
        <f>COMPLEX(光学定数→分光反射率!B98,光学定数→分光反射率!C98)</f>
        <v>2.61+8.22i</v>
      </c>
      <c r="D99" s="1" t="str">
        <f t="shared" si="12"/>
        <v>-60.7563+42.9084i</v>
      </c>
      <c r="E99" s="1" t="str">
        <f t="shared" si="13"/>
        <v>0.910005935486373+0.204682634586437i</v>
      </c>
      <c r="F99" s="1" t="str">
        <f t="shared" si="14"/>
        <v>-0.910836813753806-0.203257439922556i</v>
      </c>
      <c r="H99" s="1">
        <f t="shared" si="15"/>
        <v>87.000578352167366</v>
      </c>
      <c r="I99" s="1">
        <f t="shared" si="16"/>
        <v>87.093728817305731</v>
      </c>
      <c r="J99" s="1">
        <f t="shared" si="17"/>
        <v>87.047153584736549</v>
      </c>
    </row>
    <row r="100" spans="1:10">
      <c r="A100" s="1">
        <f>光学定数→分光反射率!A99</f>
        <v>855</v>
      </c>
      <c r="B100" s="1" t="str">
        <f>COMPLEX(光学定数→分光反射率!B99,光学定数→分光反射率!C99)</f>
        <v>2.580589+8.210196i</v>
      </c>
      <c r="D100" s="1" t="str">
        <f t="shared" si="12"/>
        <v>-60.747878771495+42.374282970888i</v>
      </c>
      <c r="E100" s="1" t="str">
        <f t="shared" si="13"/>
        <v>0.910323662123221+0.205388229324064i</v>
      </c>
      <c r="F100" s="1" t="str">
        <f t="shared" si="14"/>
        <v>-0.911153491645707-0.203957438170689i</v>
      </c>
      <c r="H100" s="1">
        <f t="shared" si="15"/>
        <v>87.087349456630662</v>
      </c>
      <c r="I100" s="1">
        <f t="shared" si="16"/>
        <v>87.179932192331393</v>
      </c>
      <c r="J100" s="1">
        <f t="shared" si="17"/>
        <v>87.133640824481034</v>
      </c>
    </row>
    <row r="101" spans="1:10">
      <c r="A101" s="1">
        <f>光学定数→分光反射率!A100</f>
        <v>860</v>
      </c>
      <c r="B101" s="1" t="str">
        <f>COMPLEX(光学定数→分光反射率!B100,光学定数→分光反射率!C100)</f>
        <v>2.531002+8.202248i</v>
      </c>
      <c r="D101" s="1" t="str">
        <f t="shared" ref="D101:D129" si="18">IMPOWER($B101,2)</f>
        <v>-60.8709011295+41.519812184992i</v>
      </c>
      <c r="E101" s="1" t="str">
        <f t="shared" ref="E101:E132" si="19">IMDIV(IMSUB(IMPRODUCT(D101,$B$2),IMSQRT(IMSUB(D101,$B$1))),IMSUM(IMPRODUCT(D101,$B$2),IMSQRT(IMSUB(D101,$B$1))))</f>
        <v>0.911028181974133+0.206433141118002i</v>
      </c>
      <c r="F101" s="1" t="str">
        <f t="shared" ref="F101:F129" si="20">IMDIV(IMSUB($B$2,IMSQRT(IMSUB(D101,$B$1))),IMSUM($B$2,IMSQRT(IMSUB(D101,$B$1))))</f>
        <v>-0.911854786478384-0.204993645699229i</v>
      </c>
      <c r="H101" s="1">
        <f t="shared" ref="H101:H129" si="21">IMABS(E101)*IMABS(E101)*100</f>
        <v>87.258699010293867</v>
      </c>
      <c r="I101" s="1">
        <f t="shared" ref="I101:I129" si="22">IMABS(F101)*IMABS(F101)*100</f>
        <v>87.35015464006004</v>
      </c>
      <c r="J101" s="1">
        <f t="shared" ref="J101:J132" si="23">AVERAGE(H101:I101)</f>
        <v>87.304426825176961</v>
      </c>
    </row>
    <row r="102" spans="1:10">
      <c r="A102" s="1">
        <f>光学定数→分光反射率!A101</f>
        <v>865</v>
      </c>
      <c r="B102" s="1" t="str">
        <f>COMPLEX(光学定数→分光反射率!B101,光学定数→分光反射率!C101)</f>
        <v>2.480835+8.19458i</v>
      </c>
      <c r="D102" s="1" t="str">
        <f t="shared" si="18"/>
        <v>-60.996599079175+40.6588017486i</v>
      </c>
      <c r="E102" s="1" t="str">
        <f t="shared" si="19"/>
        <v>0.911762205378007+0.207483259039859i</v>
      </c>
      <c r="F102" s="1" t="str">
        <f t="shared" si="20"/>
        <v>-0.912585383246836-0.206034956966321i</v>
      </c>
      <c r="H102" s="1">
        <f t="shared" si="21"/>
        <v>87.435962193756836</v>
      </c>
      <c r="I102" s="1">
        <f t="shared" si="22"/>
        <v>87.526248520788812</v>
      </c>
      <c r="J102" s="1">
        <f t="shared" si="23"/>
        <v>87.481105357272824</v>
      </c>
    </row>
    <row r="103" spans="1:10">
      <c r="A103" s="1">
        <f>光学定数→分光反射率!A102</f>
        <v>870</v>
      </c>
      <c r="B103" s="1" t="str">
        <f>COMPLEX(光学定数→分光反射率!B102,光学定数→分光反射率!C102)</f>
        <v>2.430501+8.187162i</v>
      </c>
      <c r="D103" s="1" t="str">
        <f t="shared" si="18"/>
        <v>-61.122286503243+39.797810856324i</v>
      </c>
      <c r="E103" s="1" t="str">
        <f t="shared" si="19"/>
        <v>0.912518375435711+0.208531056056692i</v>
      </c>
      <c r="F103" s="1" t="str">
        <f t="shared" si="20"/>
        <v>-0.913337963962013-0.207073911202275i</v>
      </c>
      <c r="H103" s="1">
        <f t="shared" si="21"/>
        <v>87.617498684794853</v>
      </c>
      <c r="I103" s="1">
        <f t="shared" si="22"/>
        <v>87.706584111488326</v>
      </c>
      <c r="J103" s="1">
        <f t="shared" si="23"/>
        <v>87.662041398141582</v>
      </c>
    </row>
    <row r="104" spans="1:10">
      <c r="A104" s="1">
        <f>光学定数→分光反射率!A103</f>
        <v>875</v>
      </c>
      <c r="B104" s="1" t="str">
        <f>COMPLEX(光学定数→分光反射率!B103,光学定数→分光反射率!C103)</f>
        <v>2.38+8.18i</v>
      </c>
      <c r="D104" s="1" t="str">
        <f t="shared" si="18"/>
        <v>-61.248+38.9368i</v>
      </c>
      <c r="E104" s="1" t="str">
        <f t="shared" si="19"/>
        <v>0.913297008234372+0.209575951583771i</v>
      </c>
      <c r="F104" s="1" t="str">
        <f t="shared" si="20"/>
        <v>-0.914112840758992-0.208109931097538i</v>
      </c>
      <c r="H104" s="1">
        <f t="shared" si="21"/>
        <v>87.803350473209747</v>
      </c>
      <c r="I104" s="1">
        <f t="shared" si="22"/>
        <v>87.891202906189633</v>
      </c>
      <c r="J104" s="1">
        <f t="shared" si="23"/>
        <v>87.847276689699697</v>
      </c>
    </row>
    <row r="105" spans="1:10">
      <c r="A105" s="1">
        <f>光学定数→分光反射率!A104</f>
        <v>880</v>
      </c>
      <c r="B105" s="1" t="str">
        <f>COMPLEX(光学定数→分光反射率!B104,光学定数→分光反射率!C104)</f>
        <v>2.313918+8.193854i</v>
      </c>
      <c r="D105" s="1" t="str">
        <f t="shared" si="18"/>
        <v>-61.785026862592+37.919812519944i</v>
      </c>
      <c r="E105" s="1" t="str">
        <f t="shared" si="19"/>
        <v>0.914755162963374+0.210511401265399i</v>
      </c>
      <c r="F105" s="1" t="str">
        <f t="shared" si="20"/>
        <v>-0.915562153052004-0.209036078373694i</v>
      </c>
      <c r="H105" s="1">
        <f t="shared" si="21"/>
        <v>88.10920582308708</v>
      </c>
      <c r="I105" s="1">
        <f t="shared" si="22"/>
        <v>88.195013816307437</v>
      </c>
      <c r="J105" s="1">
        <f t="shared" si="23"/>
        <v>88.152109819697259</v>
      </c>
    </row>
    <row r="106" spans="1:10">
      <c r="A106" s="1">
        <f>光学定数→分光反射率!A105</f>
        <v>885</v>
      </c>
      <c r="B106" s="1" t="str">
        <f>COMPLEX(光学定数→分光反射率!B105,光学定数→分光反射率!C105)</f>
        <v>2.247915+8.208239i</v>
      </c>
      <c r="D106" s="1" t="str">
        <f t="shared" si="18"/>
        <v>-62.322065633896+36.90284714337i</v>
      </c>
      <c r="E106" s="1" t="str">
        <f t="shared" si="19"/>
        <v>0.916239093923257+0.211415937345225i</v>
      </c>
      <c r="F106" s="1" t="str">
        <f t="shared" si="20"/>
        <v>-0.917036983467547-0.209931471192722i</v>
      </c>
      <c r="H106" s="1">
        <f t="shared" si="21"/>
        <v>88.419077579687084</v>
      </c>
      <c r="I106" s="1">
        <f t="shared" si="22"/>
        <v>88.502805164439863</v>
      </c>
      <c r="J106" s="1">
        <f t="shared" si="23"/>
        <v>88.460941372063473</v>
      </c>
    </row>
    <row r="107" spans="1:10">
      <c r="A107" s="1">
        <f>光学定数→分光反射率!A106</f>
        <v>890</v>
      </c>
      <c r="B107" s="1" t="str">
        <f>COMPLEX(光学定数→分光反射率!B106,光学定数→分光反射率!C106)</f>
        <v>2.184688+8.237104i</v>
      </c>
      <c r="D107" s="1" t="str">
        <f t="shared" si="18"/>
        <v>-63.077020649472+35.991004527104i</v>
      </c>
      <c r="E107" s="1" t="str">
        <f t="shared" si="19"/>
        <v>0.917938774019285+0.211976047703621i</v>
      </c>
      <c r="F107" s="1" t="str">
        <f t="shared" si="20"/>
        <v>-0.91872537491133-0.210484529558057i</v>
      </c>
      <c r="H107" s="1">
        <f t="shared" si="21"/>
        <v>88.754543764807565</v>
      </c>
      <c r="I107" s="1">
        <f t="shared" si="22"/>
        <v>88.836005168924046</v>
      </c>
      <c r="J107" s="1">
        <f t="shared" si="23"/>
        <v>88.795274466865806</v>
      </c>
    </row>
    <row r="108" spans="1:10">
      <c r="A108" s="1">
        <f>光学定数→分光反射率!A107</f>
        <v>895</v>
      </c>
      <c r="B108" s="1" t="str">
        <f>COMPLEX(光学定数→分光反射率!B107,光学定数→分光反射率!C107)</f>
        <v>2.122164+8.268331i</v>
      </c>
      <c r="D108" s="1" t="str">
        <f t="shared" si="18"/>
        <v>-63.861717482665+35.093508776568i</v>
      </c>
      <c r="E108" s="1" t="str">
        <f t="shared" si="19"/>
        <v>0.919672085500136+0.212451410357541i</v>
      </c>
      <c r="F108" s="1" t="str">
        <f t="shared" si="20"/>
        <v>-0.920446978594758-0.210953386830074i</v>
      </c>
      <c r="H108" s="1">
        <f t="shared" si="21"/>
        <v>89.093234661107786</v>
      </c>
      <c r="I108" s="1">
        <f t="shared" si="22"/>
        <v>89.172397181929767</v>
      </c>
      <c r="J108" s="1">
        <f t="shared" si="23"/>
        <v>89.132815921518784</v>
      </c>
    </row>
    <row r="109" spans="1:10">
      <c r="A109" s="1">
        <f>光学定数→分光反射率!A108</f>
        <v>900</v>
      </c>
      <c r="B109" s="1" t="str">
        <f>COMPLEX(光学定数→分光反射率!B108,光学定数→分光反射率!C108)</f>
        <v>2.06+8.3i</v>
      </c>
      <c r="D109" s="1" t="str">
        <f t="shared" si="18"/>
        <v>-64.6464+34.196i</v>
      </c>
      <c r="E109" s="1" t="str">
        <f t="shared" si="19"/>
        <v>0.921410217455142+0.212884107427084i</v>
      </c>
      <c r="F109" s="1" t="str">
        <f t="shared" si="20"/>
        <v>-0.922173265930672-0.211379874350128i</v>
      </c>
      <c r="H109" s="1">
        <f t="shared" si="21"/>
        <v>89.431643202575799</v>
      </c>
      <c r="I109" s="1">
        <f t="shared" si="22"/>
        <v>89.508498367751741</v>
      </c>
      <c r="J109" s="1">
        <f t="shared" si="23"/>
        <v>89.47007078516377</v>
      </c>
    </row>
    <row r="110" spans="1:10">
      <c r="A110" s="1">
        <f>光学定数→分光反射率!A109</f>
        <v>905</v>
      </c>
      <c r="B110" s="1" t="str">
        <f>COMPLEX(光学定数→分光反射率!B109,光学定数→分光反射率!C109)</f>
        <v>2.005079+8.337664i</v>
      </c>
      <c r="D110" s="1" t="str">
        <f t="shared" si="18"/>
        <v>-65.496299180655+33.435349990912i</v>
      </c>
      <c r="E110" s="1" t="str">
        <f t="shared" si="19"/>
        <v>0.923106935929872+0.213052481270558i</v>
      </c>
      <c r="F110" s="1" t="str">
        <f t="shared" si="20"/>
        <v>-0.923857948497167-0.211544030764324i</v>
      </c>
      <c r="H110" s="1">
        <f t="shared" si="21"/>
        <v>89.751777493737833</v>
      </c>
      <c r="I110" s="1">
        <f t="shared" si="22"/>
        <v>89.826438595341102</v>
      </c>
      <c r="J110" s="1">
        <f t="shared" si="23"/>
        <v>89.789108044539461</v>
      </c>
    </row>
    <row r="111" spans="1:10">
      <c r="A111" s="1">
        <f>光学定数→分光反射率!A110</f>
        <v>910</v>
      </c>
      <c r="B111" s="1" t="str">
        <f>COMPLEX(光学定数→分光反射率!B110,光学定数→分光反射率!C110)</f>
        <v>1.950584+8.375617i</v>
      </c>
      <c r="D111" s="1" t="str">
        <f t="shared" si="18"/>
        <v>-66.346182189633+32.674689020656i</v>
      </c>
      <c r="E111" s="1" t="str">
        <f t="shared" si="19"/>
        <v>0.924795674475749+0.213183087003725i</v>
      </c>
      <c r="F111" s="1" t="str">
        <f t="shared" si="20"/>
        <v>-0.925534618882454-0.211670711630798i</v>
      </c>
      <c r="H111" s="1">
        <f t="shared" si="21"/>
        <v>90.069406811349296</v>
      </c>
      <c r="I111" s="1">
        <f t="shared" si="22"/>
        <v>90.141882091217795</v>
      </c>
      <c r="J111" s="1">
        <f t="shared" si="23"/>
        <v>90.105644451283553</v>
      </c>
    </row>
    <row r="112" spans="1:10">
      <c r="A112" s="1">
        <f>光学定数→分光反射率!A111</f>
        <v>915</v>
      </c>
      <c r="B112" s="1" t="str">
        <f>COMPLEX(光学定数→分光反射率!B111,光学定数→分光反射率!C111)</f>
        <v>1.896519+8.413849i</v>
      </c>
      <c r="D112" s="1" t="str">
        <f t="shared" si="18"/>
        <v>-67.19607067744+31.914048983262i</v>
      </c>
      <c r="E112" s="1" t="str">
        <f t="shared" si="19"/>
        <v>0.926475184019311+0.213276621877657i</v>
      </c>
      <c r="F112" s="1" t="str">
        <f t="shared" si="20"/>
        <v>-0.927202039146697-0.211760612747085i</v>
      </c>
      <c r="H112" s="1">
        <f t="shared" si="21"/>
        <v>90.384318404316133</v>
      </c>
      <c r="I112" s="1">
        <f t="shared" si="22"/>
        <v>90.454617850881391</v>
      </c>
      <c r="J112" s="1">
        <f t="shared" si="23"/>
        <v>90.419468127598762</v>
      </c>
    </row>
    <row r="113" spans="1:10">
      <c r="A113" s="1">
        <f>光学定数→分光反射率!A112</f>
        <v>920</v>
      </c>
      <c r="B113" s="1" t="str">
        <f>COMPLEX(光学定数→分光反射率!B112,光学定数→分光反射率!C112)</f>
        <v>1.838101+8.452043i</v>
      </c>
      <c r="D113" s="1" t="str">
        <f t="shared" si="18"/>
        <v>-68.058415587648+31.071417380686i</v>
      </c>
      <c r="E113" s="1" t="str">
        <f t="shared" si="19"/>
        <v>0.928235840298352+0.213413074601707i</v>
      </c>
      <c r="F113" s="1" t="str">
        <f t="shared" si="20"/>
        <v>-0.92895006476073-0.211892980674307i</v>
      </c>
      <c r="H113" s="1">
        <f t="shared" si="21"/>
        <v>90.716691562534137</v>
      </c>
      <c r="I113" s="1">
        <f t="shared" si="22"/>
        <v>90.784685807800656</v>
      </c>
      <c r="J113" s="1">
        <f t="shared" si="23"/>
        <v>90.750688685167404</v>
      </c>
    </row>
    <row r="114" spans="1:10">
      <c r="A114" s="1">
        <f>光学定数→分光反射率!A113</f>
        <v>925</v>
      </c>
      <c r="B114" s="1" t="str">
        <f>COMPLEX(光学定数→分光反射率!B113,光学定数→分光反射率!C113)</f>
        <v>1.77+8.49i</v>
      </c>
      <c r="D114" s="1" t="str">
        <f t="shared" si="18"/>
        <v>-68.9472+30.0546i</v>
      </c>
      <c r="E114" s="1" t="str">
        <f t="shared" si="19"/>
        <v>0.930184378086404+0.213671269640858i</v>
      </c>
      <c r="F114" s="1" t="str">
        <f t="shared" si="20"/>
        <v>-0.930884781870016-0.212145874373915i</v>
      </c>
      <c r="H114" s="1">
        <f t="shared" si="21"/>
        <v>91.089838870592644</v>
      </c>
      <c r="I114" s="1">
        <f t="shared" si="22"/>
        <v>91.155234913106014</v>
      </c>
      <c r="J114" s="1">
        <f t="shared" si="23"/>
        <v>91.122536891849336</v>
      </c>
    </row>
    <row r="115" spans="1:10">
      <c r="A115" s="1">
        <f>光学定数→分光反射率!A114</f>
        <v>930</v>
      </c>
      <c r="B115" s="1" t="str">
        <f>COMPLEX(光学定数→分光反射率!B114,光学定数→分光反射率!C114)</f>
        <v>1.711907+8.56827i</v>
      </c>
      <c r="D115" s="1" t="str">
        <f t="shared" si="18"/>
        <v>-70.484625216251+29.33616278178i</v>
      </c>
      <c r="E115" s="1" t="str">
        <f t="shared" si="19"/>
        <v>0.932506435362713+0.212928700851112i</v>
      </c>
      <c r="F115" s="1" t="str">
        <f t="shared" si="20"/>
        <v>-0.933188499641894-0.211404710369039i</v>
      </c>
      <c r="H115" s="1">
        <f t="shared" si="21"/>
        <v>91.490688363901597</v>
      </c>
      <c r="I115" s="1">
        <f t="shared" si="22"/>
        <v>91.553272743010652</v>
      </c>
      <c r="J115" s="1">
        <f t="shared" si="23"/>
        <v>91.521980553456132</v>
      </c>
    </row>
    <row r="116" spans="1:10">
      <c r="A116" s="1">
        <f>光学定数→分光反射率!A115</f>
        <v>935</v>
      </c>
      <c r="B116" s="1" t="str">
        <f>COMPLEX(光学定数→分光反射率!B115,光学定数→分光反射率!C115)</f>
        <v>1.654887+8.646426i</v>
      </c>
      <c r="D116" s="1" t="str">
        <f t="shared" si="18"/>
        <v>-72.022031590707+28.617715967724i</v>
      </c>
      <c r="E116" s="1" t="str">
        <f t="shared" si="19"/>
        <v>0.93476259523936+0.212142813594665i</v>
      </c>
      <c r="F116" s="1" t="str">
        <f t="shared" si="20"/>
        <v>-0.935426702192943-0.210620700166773i</v>
      </c>
      <c r="H116" s="1">
        <f t="shared" si="21"/>
        <v>91.878568281848445</v>
      </c>
      <c r="I116" s="1">
        <f t="shared" si="22"/>
        <v>91.938419451430647</v>
      </c>
      <c r="J116" s="1">
        <f t="shared" si="23"/>
        <v>91.908493866639546</v>
      </c>
    </row>
    <row r="117" spans="1:10">
      <c r="A117" s="1">
        <f>光学定数→分光反射率!A116</f>
        <v>940</v>
      </c>
      <c r="B117" s="1" t="str">
        <f>COMPLEX(光学定数→分光反射率!B116,光学定数→分光反射率!C116)</f>
        <v>1.598914+8.724447i</v>
      </c>
      <c r="D117" s="1" t="str">
        <f t="shared" si="18"/>
        <v>-73.559449476413+27.899280901116i</v>
      </c>
      <c r="E117" s="1" t="str">
        <f t="shared" si="19"/>
        <v>0.936953406993904+0.211317726799455i</v>
      </c>
      <c r="F117" s="1" t="str">
        <f t="shared" si="20"/>
        <v>-0.937599946434629-0.209797930809925i</v>
      </c>
      <c r="H117" s="1">
        <f t="shared" si="21"/>
        <v>92.25368685371734</v>
      </c>
      <c r="I117" s="1">
        <f t="shared" si="22"/>
        <v>92.310883132634515</v>
      </c>
      <c r="J117" s="1">
        <f t="shared" si="23"/>
        <v>92.282284993175921</v>
      </c>
    </row>
    <row r="118" spans="1:10">
      <c r="A118" s="1">
        <f>光学定数→分光反射率!A117</f>
        <v>945</v>
      </c>
      <c r="B118" s="1" t="str">
        <f>COMPLEX(光学定数→分光反射率!B117,光学定数→分光反射率!C117)</f>
        <v>1.54396+8.802312i</v>
      </c>
      <c r="D118" s="1" t="str">
        <f t="shared" si="18"/>
        <v>-75.096884063744+27.18083527104i</v>
      </c>
      <c r="E118" s="1" t="str">
        <f t="shared" si="19"/>
        <v>0.939079636335371+0.210457391396367i</v>
      </c>
      <c r="F118" s="1" t="str">
        <f t="shared" si="20"/>
        <v>-0.939709003461631-0.208940321917568i</v>
      </c>
      <c r="H118" s="1">
        <f t="shared" si="21"/>
        <v>92.616287697313609</v>
      </c>
      <c r="I118" s="1">
        <f t="shared" si="22"/>
        <v>92.670906930986874</v>
      </c>
      <c r="J118" s="1">
        <f t="shared" si="23"/>
        <v>92.643597314150242</v>
      </c>
    </row>
    <row r="119" spans="1:10">
      <c r="A119" s="1">
        <f>光学定数→分光反射率!A118</f>
        <v>950</v>
      </c>
      <c r="B119" s="1" t="str">
        <f>COMPLEX(光学定数→分光反射率!B118,光学定数→分光反射率!C118)</f>
        <v>1.49+8.88i</v>
      </c>
      <c r="D119" s="1" t="str">
        <f t="shared" si="18"/>
        <v>-76.6343+26.4624i</v>
      </c>
      <c r="E119" s="1" t="str">
        <f t="shared" si="19"/>
        <v>0.941142143207924+0.209565523645797i</v>
      </c>
      <c r="F119" s="1" t="str">
        <f t="shared" si="20"/>
        <v>-0.941754737147356-0.208051559762812i</v>
      </c>
      <c r="H119" s="1">
        <f t="shared" si="21"/>
        <v>92.966624242294131</v>
      </c>
      <c r="I119" s="1">
        <f t="shared" si="22"/>
        <v>93.01874364592247</v>
      </c>
      <c r="J119" s="1">
        <f t="shared" si="23"/>
        <v>92.992683944108308</v>
      </c>
    </row>
    <row r="120" spans="1:10">
      <c r="A120" s="1">
        <f>光学定数→分光反射率!A119</f>
        <v>955</v>
      </c>
      <c r="B120" s="1" t="str">
        <f>COMPLEX(光学定数→分光反射率!B119,光学定数→分光反射率!C119)</f>
        <v>1.466322+8.968847i</v>
      </c>
      <c r="D120" s="1" t="str">
        <f t="shared" si="18"/>
        <v>-78.290116301725+26.302435341468i</v>
      </c>
      <c r="E120" s="1" t="str">
        <f t="shared" si="19"/>
        <v>0.942690191373929+0.208071145451933i</v>
      </c>
      <c r="F120" s="1" t="str">
        <f t="shared" si="20"/>
        <v>-0.943288802231761-0.2065656547242i</v>
      </c>
      <c r="H120" s="1">
        <f t="shared" si="21"/>
        <v>93.19583984822944</v>
      </c>
      <c r="I120" s="1">
        <f t="shared" si="22"/>
        <v>93.246313412746787</v>
      </c>
      <c r="J120" s="1">
        <f t="shared" si="23"/>
        <v>93.221076630488113</v>
      </c>
    </row>
    <row r="121" spans="1:10">
      <c r="A121" s="1">
        <f>光学定数→分光反射率!A120</f>
        <v>960</v>
      </c>
      <c r="B121" s="1" t="str">
        <f>COMPLEX(光学定数→分光反射率!B120,光学定数→分光反射率!C120)</f>
        <v>1.45237+9.041019i</v>
      </c>
      <c r="D121" s="1" t="str">
        <f t="shared" si="18"/>
        <v>-79.630645941461+26.26180953006i</v>
      </c>
      <c r="E121" s="1" t="str">
        <f t="shared" si="19"/>
        <v>0.943813244384617+0.206803605566408i</v>
      </c>
      <c r="F121" s="1" t="str">
        <f t="shared" si="20"/>
        <v>-0.944401412997004-0.20530564533842i</v>
      </c>
      <c r="H121" s="1">
        <f t="shared" si="21"/>
        <v>93.355117155108317</v>
      </c>
      <c r="I121" s="1">
        <f t="shared" si="22"/>
        <v>93.404443687856272</v>
      </c>
      <c r="J121" s="1">
        <f t="shared" si="23"/>
        <v>93.379780421482295</v>
      </c>
    </row>
    <row r="122" spans="1:10">
      <c r="A122" s="1">
        <f>光学定数→分光反射率!A121</f>
        <v>965</v>
      </c>
      <c r="B122" s="1" t="str">
        <f>COMPLEX(光学定数→分光反射率!B121,光学定数→分光反射率!C121)</f>
        <v>1.438718+9.112688i</v>
      </c>
      <c r="D122" s="1" t="str">
        <f t="shared" si="18"/>
        <v>-80.97117310182+26.221176507968i</v>
      </c>
      <c r="E122" s="1" t="str">
        <f t="shared" si="19"/>
        <v>0.944900381606319+0.20555261178709i</v>
      </c>
      <c r="F122" s="1" t="str">
        <f t="shared" si="20"/>
        <v>-0.945478411757777-0.204062139321716i</v>
      </c>
      <c r="H122" s="1">
        <f t="shared" si="21"/>
        <v>93.508860737226129</v>
      </c>
      <c r="I122" s="1">
        <f t="shared" si="22"/>
        <v>93.557078380456389</v>
      </c>
      <c r="J122" s="1">
        <f t="shared" si="23"/>
        <v>93.532969558841259</v>
      </c>
    </row>
    <row r="123" spans="1:10">
      <c r="A123" s="1">
        <f>光学定数→分光反射率!A122</f>
        <v>970</v>
      </c>
      <c r="B123" s="1" t="str">
        <f>COMPLEX(光学定数→分光反射率!B122,光学定数→分光反射率!C122)</f>
        <v>1.425356+9.183863i</v>
      </c>
      <c r="D123" s="1" t="str">
        <f t="shared" si="18"/>
        <v>-82.311699876033+26.180548460456i</v>
      </c>
      <c r="E123" s="1" t="str">
        <f t="shared" si="19"/>
        <v>0.945953112617037+0.204318095817906i</v>
      </c>
      <c r="F123" s="1" t="str">
        <f t="shared" si="20"/>
        <v>-0.946521296655168-0.202835064823361i</v>
      </c>
      <c r="H123" s="1">
        <f t="shared" si="21"/>
        <v>93.657317554851559</v>
      </c>
      <c r="I123" s="1">
        <f t="shared" si="22"/>
        <v>93.704462854367804</v>
      </c>
      <c r="J123" s="1">
        <f t="shared" si="23"/>
        <v>93.680890204609682</v>
      </c>
    </row>
    <row r="124" spans="1:10">
      <c r="A124" s="1">
        <f>光学定数→分光反射率!A123</f>
        <v>975</v>
      </c>
      <c r="B124" s="1" t="str">
        <f>COMPLEX(光学定数→分光反射率!B123,光学定数→分光反射率!C123)</f>
        <v>1.412274+9.254553i</v>
      </c>
      <c r="D124" s="1" t="str">
        <f t="shared" si="18"/>
        <v>-83.652233378733+26.139929167044i</v>
      </c>
      <c r="E124" s="1" t="str">
        <f t="shared" si="19"/>
        <v>0.946972882719365+0.203099964888438i</v>
      </c>
      <c r="F124" s="1" t="str">
        <f t="shared" si="20"/>
        <v>-0.947531501959806-0.201624325916434i</v>
      </c>
      <c r="H124" s="1">
        <f t="shared" si="21"/>
        <v>93.800723634350874</v>
      </c>
      <c r="I124" s="1">
        <f t="shared" si="22"/>
        <v>93.846831600746199</v>
      </c>
      <c r="J124" s="1">
        <f t="shared" si="23"/>
        <v>93.823777617548529</v>
      </c>
    </row>
    <row r="125" spans="1:10">
      <c r="A125" s="1">
        <f>光学定数→分光反射率!A124</f>
        <v>980</v>
      </c>
      <c r="B125" s="1" t="str">
        <f>COMPLEX(光学定数→分光反射率!B124,光学定数→分光反射率!C124)</f>
        <v>1.399461+9.324765i</v>
      </c>
      <c r="D125" s="1" t="str">
        <f t="shared" si="18"/>
        <v>-84.992751214704+26.09928990333i</v>
      </c>
      <c r="E125" s="1" t="str">
        <f t="shared" si="19"/>
        <v>0.947961073825065+0.201898152861724i</v>
      </c>
      <c r="F125" s="1" t="str">
        <f t="shared" si="20"/>
        <v>-0.94851039903772-0.200429853316751i</v>
      </c>
      <c r="H125" s="1">
        <f t="shared" si="21"/>
        <v>93.939306161654613</v>
      </c>
      <c r="I125" s="1">
        <f t="shared" si="22"/>
        <v>93.984410318326923</v>
      </c>
      <c r="J125" s="1">
        <f t="shared" si="23"/>
        <v>93.961858239990761</v>
      </c>
    </row>
    <row r="126" spans="1:10">
      <c r="A126" s="1">
        <f>光学定数→分光反射率!A125</f>
        <v>985</v>
      </c>
      <c r="B126" s="1" t="str">
        <f>COMPLEX(光学定数→分光反射率!B125,光学定数→分光反射率!C125)</f>
        <v>1.386909+9.394508i</v>
      </c>
      <c r="D126" s="1" t="str">
        <f t="shared" si="18"/>
        <v>-86.333263987783+26.058655391544i</v>
      </c>
      <c r="E126" s="1" t="str">
        <f t="shared" si="19"/>
        <v>0.948918974583911+0.200712503638928i</v>
      </c>
      <c r="F126" s="1" t="str">
        <f t="shared" si="20"/>
        <v>-0.949459266517015-0.199251488695313i</v>
      </c>
      <c r="H126" s="1">
        <f t="shared" si="21"/>
        <v>94.073272944238767</v>
      </c>
      <c r="I126" s="1">
        <f t="shared" si="22"/>
        <v>94.117405452232646</v>
      </c>
      <c r="J126" s="1">
        <f t="shared" si="23"/>
        <v>94.095339198235706</v>
      </c>
    </row>
    <row r="127" spans="1:10">
      <c r="A127" s="1">
        <f>光学定数→分光反射率!A126</f>
        <v>990</v>
      </c>
      <c r="B127" s="1" t="str">
        <f>COMPLEX(光学定数→分光反射率!B126,光学定数→分光反射率!C126)</f>
        <v>1.37461+9.463792i</v>
      </c>
      <c r="D127" s="1" t="str">
        <f t="shared" si="18"/>
        <v>-87.673806367164+26.01804624224i</v>
      </c>
      <c r="E127" s="1" t="str">
        <f t="shared" si="19"/>
        <v>0.94984782899772+0.199542827563061i</v>
      </c>
      <c r="F127" s="1" t="str">
        <f t="shared" si="20"/>
        <v>-0.950379338638563-0.198089040577862i</v>
      </c>
      <c r="H127" s="1">
        <f t="shared" si="21"/>
        <v>94.202823828354369</v>
      </c>
      <c r="I127" s="1">
        <f t="shared" si="22"/>
        <v>94.246015530813011</v>
      </c>
      <c r="J127" s="1">
        <f t="shared" si="23"/>
        <v>94.22441967958369</v>
      </c>
    </row>
    <row r="128" spans="1:10">
      <c r="A128" s="1">
        <f>光学定数→分光反射率!A127</f>
        <v>995</v>
      </c>
      <c r="B128" s="1" t="str">
        <f>COMPLEX(光学定数→分光反射率!B127,光学定数→分光反射率!C127)</f>
        <v>1.362289+9.524531i</v>
      </c>
      <c r="D128" s="1" t="str">
        <f t="shared" si="18"/>
        <v>-88.86085945044+25.950327622918i</v>
      </c>
      <c r="E128" s="1" t="str">
        <f t="shared" si="19"/>
        <v>0.950674845205434+0.198540570002922i</v>
      </c>
      <c r="F128" s="1" t="str">
        <f t="shared" si="20"/>
        <v>-0.951198604982235-0.197092939491384i</v>
      </c>
      <c r="H128" s="1">
        <f t="shared" si="21"/>
        <v>94.320101924346091</v>
      </c>
      <c r="I128" s="1">
        <f t="shared" si="22"/>
        <v>94.362441291750443</v>
      </c>
      <c r="J128" s="1">
        <f t="shared" si="23"/>
        <v>94.34127160804826</v>
      </c>
    </row>
    <row r="129" spans="1:10">
      <c r="A129" s="1">
        <f>光学定数→分光反射率!A128</f>
        <v>1000</v>
      </c>
      <c r="B129" s="1" t="str">
        <f>COMPLEX(光学定数→分光反射率!B128,光学定数→分光反射率!C128)</f>
        <v>1.35+9.58i</v>
      </c>
      <c r="D129" s="1" t="str">
        <f t="shared" si="18"/>
        <v>-89.9539+25.866i</v>
      </c>
      <c r="E129" s="1" t="str">
        <f t="shared" si="19"/>
        <v>0.951436155688297+0.197641263194759i</v>
      </c>
      <c r="F129" s="1" t="str">
        <f t="shared" si="20"/>
        <v>-0.951952823639782-0.196199136642937i</v>
      </c>
      <c r="H129" s="1">
        <f t="shared" si="21"/>
        <v>94.429282726814506</v>
      </c>
      <c r="I129" s="1">
        <f t="shared" si="22"/>
        <v>94.470827965518779</v>
      </c>
      <c r="J129" s="1">
        <f t="shared" si="23"/>
        <v>94.450055346166636</v>
      </c>
    </row>
  </sheetData>
  <mergeCells count="2">
    <mergeCell ref="D3:F3"/>
    <mergeCell ref="H3:J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光学定数→分光反射率</vt:lpstr>
      <vt:lpstr>計算過程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2020-05-07T05:53:58Z</dcterms:modified>
</cp:coreProperties>
</file>